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 tabRatio="797" activeTab="71"/>
  </bookViews>
  <sheets>
    <sheet name="Биол 2-1" sheetId="77" r:id="rId1"/>
    <sheet name="Биол4-1" sheetId="1" r:id="rId2"/>
    <sheet name="Биол 10-1" sheetId="86" r:id="rId3"/>
    <sheet name="готв2-6" sheetId="4" r:id="rId4"/>
    <sheet name="готв4" sheetId="5" r:id="rId5"/>
    <sheet name="готв5" sheetId="10" r:id="rId6"/>
    <sheet name="готв6" sheetId="6" r:id="rId7"/>
    <sheet name="готв7" sheetId="7" r:id="rId8"/>
    <sheet name="готв 8" sheetId="8" r:id="rId9"/>
    <sheet name="готв 9" sheetId="9" r:id="rId10"/>
    <sheet name="готв 11" sheetId="78" r:id="rId11"/>
    <sheet name="готв 13" sheetId="76" r:id="rId12"/>
    <sheet name="готв 15" sheetId="11" r:id="rId13"/>
    <sheet name="гвард8" sheetId="12" r:id="rId14"/>
    <sheet name="гвард16" sheetId="13" r:id="rId15"/>
    <sheet name="дзержин 27" sheetId="85" r:id="rId16"/>
    <sheet name="дзержин 27Б" sheetId="79" r:id="rId17"/>
    <sheet name="добр4" sheetId="14" r:id="rId18"/>
    <sheet name="добр20" sheetId="80" r:id="rId19"/>
    <sheet name="комсомоль1" sheetId="17" r:id="rId20"/>
    <sheet name="комсомоль3а" sheetId="16" r:id="rId21"/>
    <sheet name="комсомоль4а" sheetId="19" r:id="rId22"/>
    <sheet name="комсомоль4б" sheetId="20" r:id="rId23"/>
    <sheet name="комсомоль5" sheetId="21" r:id="rId24"/>
    <sheet name="коопер1" sheetId="23" r:id="rId25"/>
    <sheet name="коопер2" sheetId="24" r:id="rId26"/>
    <sheet name="коопер5" sheetId="26" r:id="rId27"/>
    <sheet name="коопер6" sheetId="27" r:id="rId28"/>
    <sheet name="коопер7" sheetId="28" r:id="rId29"/>
    <sheet name="коопер8" sheetId="29" r:id="rId30"/>
    <sheet name="коопер11" sheetId="32" r:id="rId31"/>
    <sheet name="коопер12" sheetId="33" r:id="rId32"/>
    <sheet name="ленинград 2" sheetId="35" r:id="rId33"/>
    <sheet name="ленинград 4" sheetId="37" r:id="rId34"/>
    <sheet name="ленинград 9" sheetId="41" r:id="rId35"/>
    <sheet name="ленинград 10" sheetId="42" r:id="rId36"/>
    <sheet name="ленинград 15" sheetId="43" r:id="rId37"/>
    <sheet name="ленинград17" sheetId="45" r:id="rId38"/>
    <sheet name="ленинград18" sheetId="44" r:id="rId39"/>
    <sheet name="ленинград19" sheetId="46" r:id="rId40"/>
    <sheet name="ленинград21" sheetId="47" r:id="rId41"/>
    <sheet name="ленинград28" sheetId="50" r:id="rId42"/>
    <sheet name="ленинград29" sheetId="51" r:id="rId43"/>
    <sheet name="литейный 1" sheetId="52" r:id="rId44"/>
    <sheet name="литейный 5" sheetId="53" r:id="rId45"/>
    <sheet name="литейный 7" sheetId="54" r:id="rId46"/>
    <sheet name="литейный 9" sheetId="55" r:id="rId47"/>
    <sheet name="литейный 11" sheetId="56" r:id="rId48"/>
    <sheet name="литейный 13" sheetId="57" r:id="rId49"/>
    <sheet name="металл 1" sheetId="58" r:id="rId50"/>
    <sheet name="металл 2" sheetId="59" r:id="rId51"/>
    <sheet name="металл 3" sheetId="60" r:id="rId52"/>
    <sheet name="металл 6" sheetId="61" r:id="rId53"/>
    <sheet name="металл 7" sheetId="62" r:id="rId54"/>
    <sheet name="металл 9" sheetId="63" r:id="rId55"/>
    <sheet name="московская45" sheetId="81" r:id="rId56"/>
    <sheet name="московская47" sheetId="64" r:id="rId57"/>
    <sheet name="московская49" sheetId="65" r:id="rId58"/>
    <sheet name="московская51" sheetId="66" r:id="rId59"/>
    <sheet name="московская53" sheetId="67" r:id="rId60"/>
    <sheet name="московская55" sheetId="68" r:id="rId61"/>
    <sheet name="надежденский 1-1" sheetId="83" r:id="rId62"/>
    <sheet name="надежденский 1-2" sheetId="82" r:id="rId63"/>
    <sheet name="надежденский 1-4" sheetId="84" r:id="rId64"/>
    <sheet name="надежденский 3-2" sheetId="88" r:id="rId65"/>
    <sheet name="объездная7" sheetId="69" r:id="rId66"/>
    <sheet name="туапсинская 10" sheetId="89" r:id="rId67"/>
    <sheet name="фабричный2" sheetId="71" r:id="rId68"/>
    <sheet name="фабричный3" sheetId="72" r:id="rId69"/>
    <sheet name="чкалова 2" sheetId="73" r:id="rId70"/>
    <sheet name="чкалова 33" sheetId="74" r:id="rId71"/>
    <sheet name="чкалова 42" sheetId="75" r:id="rId72"/>
  </sheets>
  <calcPr calcId="125725"/>
</workbook>
</file>

<file path=xl/calcChain.xml><?xml version="1.0" encoding="utf-8"?>
<calcChain xmlns="http://schemas.openxmlformats.org/spreadsheetml/2006/main">
  <c r="E26" i="35"/>
  <c r="E25" i="9"/>
  <c r="E28" i="6"/>
  <c r="E27" i="64" l="1"/>
  <c r="E26" i="62"/>
  <c r="E24"/>
  <c r="E26" i="50"/>
  <c r="E25" i="47"/>
  <c r="E27" s="1"/>
  <c r="E24" i="43" l="1"/>
  <c r="E26" i="41"/>
  <c r="E13" l="1"/>
  <c r="E14"/>
  <c r="E15"/>
  <c r="E16"/>
  <c r="E17"/>
  <c r="E18"/>
  <c r="E19"/>
  <c r="E20"/>
  <c r="E21"/>
  <c r="E22"/>
  <c r="E23"/>
  <c r="E12"/>
  <c r="F23" i="28"/>
  <c r="E28" i="80" l="1"/>
  <c r="E27" i="76"/>
  <c r="E25"/>
  <c r="E15" i="1" l="1"/>
  <c r="E17"/>
  <c r="E18"/>
  <c r="E19"/>
  <c r="E20"/>
  <c r="E21"/>
  <c r="E22"/>
  <c r="E14"/>
  <c r="F23" i="23"/>
  <c r="E26" i="20"/>
  <c r="E24" i="17"/>
  <c r="E25" i="1" l="1"/>
  <c r="F24" i="29"/>
  <c r="E27" i="75"/>
  <c r="E27" i="73" l="1"/>
  <c r="E28" i="72"/>
  <c r="E23" i="71"/>
  <c r="E32" i="88" l="1"/>
  <c r="E24" i="84" l="1"/>
  <c r="E31" i="82" l="1"/>
  <c r="E24" i="83"/>
  <c r="E23" i="68" l="1"/>
  <c r="E26" i="66"/>
  <c r="E27" i="65"/>
  <c r="E24" i="64"/>
  <c r="E27" i="81"/>
  <c r="E23" i="62" l="1"/>
  <c r="E27" i="61"/>
  <c r="D12" i="60"/>
  <c r="E28" i="59" l="1"/>
  <c r="E25" l="1"/>
  <c r="E26" i="58"/>
  <c r="E23" i="57"/>
  <c r="E25"/>
  <c r="E13" i="56"/>
  <c r="E14"/>
  <c r="E15"/>
  <c r="E16"/>
  <c r="E17"/>
  <c r="E18"/>
  <c r="E19"/>
  <c r="E20"/>
  <c r="E21"/>
  <c r="E22"/>
  <c r="E23"/>
  <c r="E13" i="55"/>
  <c r="E14"/>
  <c r="E15"/>
  <c r="E17"/>
  <c r="E18"/>
  <c r="E19"/>
  <c r="E20"/>
  <c r="E21"/>
  <c r="E22"/>
  <c r="E23" i="54"/>
  <c r="E13"/>
  <c r="E14"/>
  <c r="E15"/>
  <c r="E16"/>
  <c r="E17"/>
  <c r="E18"/>
  <c r="E19"/>
  <c r="E20"/>
  <c r="E21"/>
  <c r="E22"/>
  <c r="E12"/>
  <c r="E25" s="1"/>
  <c r="E24" i="52" l="1"/>
  <c r="E24" i="50" l="1"/>
  <c r="E13"/>
  <c r="E14"/>
  <c r="E15"/>
  <c r="E17"/>
  <c r="E18"/>
  <c r="E19"/>
  <c r="E20"/>
  <c r="E22"/>
  <c r="E23"/>
  <c r="E12"/>
  <c r="E26" i="42"/>
  <c r="F23" i="33" l="1"/>
  <c r="F23" i="32"/>
  <c r="F23" i="27"/>
  <c r="F23" i="26"/>
  <c r="F23" i="24" l="1"/>
  <c r="E27" i="21" l="1"/>
  <c r="G12" i="17" l="1"/>
  <c r="F12"/>
  <c r="E28" i="79"/>
  <c r="E27" i="85"/>
  <c r="E27" i="7" l="1"/>
  <c r="G12" i="10"/>
  <c r="F12"/>
  <c r="E22" i="12" l="1"/>
  <c r="E25" i="74" l="1"/>
  <c r="E26" i="67"/>
  <c r="E26" i="46"/>
  <c r="E26" i="37"/>
  <c r="E25" i="16"/>
  <c r="E23" i="14"/>
  <c r="E26" i="13"/>
  <c r="E27" i="11"/>
  <c r="E32" i="78" l="1"/>
  <c r="E28" i="77" l="1"/>
  <c r="E16" i="75"/>
  <c r="E17"/>
  <c r="E18"/>
  <c r="E19"/>
  <c r="E20"/>
  <c r="E21"/>
  <c r="E22"/>
  <c r="E23"/>
  <c r="E12"/>
  <c r="E13"/>
  <c r="E14"/>
  <c r="E15"/>
  <c r="E17" i="74"/>
  <c r="E18"/>
  <c r="E19"/>
  <c r="E20"/>
  <c r="E21"/>
  <c r="E22"/>
  <c r="E12"/>
  <c r="E13"/>
  <c r="E14"/>
  <c r="E15"/>
  <c r="E17" i="73"/>
  <c r="E18"/>
  <c r="E19"/>
  <c r="E20"/>
  <c r="E21"/>
  <c r="E22"/>
  <c r="E23"/>
  <c r="E24"/>
  <c r="E12"/>
  <c r="E13"/>
  <c r="E14"/>
  <c r="E15"/>
  <c r="E16"/>
  <c r="E13" i="72"/>
  <c r="E14"/>
  <c r="E15"/>
  <c r="E16"/>
  <c r="E17"/>
  <c r="E18"/>
  <c r="E20"/>
  <c r="E21"/>
  <c r="E22"/>
  <c r="E15" i="71"/>
  <c r="E16"/>
  <c r="E17"/>
  <c r="E18"/>
  <c r="E19"/>
  <c r="E20"/>
  <c r="E21"/>
  <c r="E22"/>
  <c r="E12"/>
  <c r="E13"/>
  <c r="E14"/>
  <c r="E13" i="89"/>
  <c r="E15"/>
  <c r="E16"/>
  <c r="E17"/>
  <c r="E18"/>
  <c r="E20"/>
  <c r="E21"/>
  <c r="E22"/>
  <c r="E23"/>
  <c r="E13" i="69"/>
  <c r="E14"/>
  <c r="E15"/>
  <c r="E16"/>
  <c r="E17"/>
  <c r="E18"/>
  <c r="E25"/>
  <c r="E20"/>
  <c r="E21"/>
  <c r="E22"/>
  <c r="E12"/>
  <c r="E13" i="88"/>
  <c r="E14"/>
  <c r="E15"/>
  <c r="E16"/>
  <c r="E17"/>
  <c r="E18"/>
  <c r="E19"/>
  <c r="E20"/>
  <c r="E21"/>
  <c r="E22"/>
  <c r="E13" i="84"/>
  <c r="E14"/>
  <c r="E15"/>
  <c r="E16"/>
  <c r="E17"/>
  <c r="E18"/>
  <c r="E19"/>
  <c r="E20"/>
  <c r="E21"/>
  <c r="E13" i="82"/>
  <c r="E14"/>
  <c r="E15"/>
  <c r="E16"/>
  <c r="E17"/>
  <c r="E18"/>
  <c r="E19"/>
  <c r="E20"/>
  <c r="E21"/>
  <c r="E13" i="83"/>
  <c r="E14"/>
  <c r="E15"/>
  <c r="E16"/>
  <c r="E17"/>
  <c r="E18"/>
  <c r="E19"/>
  <c r="E20"/>
  <c r="E21"/>
  <c r="E14" i="68"/>
  <c r="E15"/>
  <c r="E16"/>
  <c r="E17"/>
  <c r="E18"/>
  <c r="E19"/>
  <c r="E20"/>
  <c r="E21"/>
  <c r="E12"/>
  <c r="E17" i="67"/>
  <c r="E18"/>
  <c r="E19"/>
  <c r="E20"/>
  <c r="E21"/>
  <c r="E22"/>
  <c r="E23"/>
  <c r="E12"/>
  <c r="E13"/>
  <c r="E14"/>
  <c r="E15"/>
  <c r="E23" i="66"/>
  <c r="E13"/>
  <c r="E14"/>
  <c r="E15"/>
  <c r="E16"/>
  <c r="E17"/>
  <c r="E18"/>
  <c r="E19"/>
  <c r="E20"/>
  <c r="E21"/>
  <c r="E22"/>
  <c r="E12"/>
  <c r="E24" i="65"/>
  <c r="E13"/>
  <c r="E14"/>
  <c r="E15"/>
  <c r="E16"/>
  <c r="E17"/>
  <c r="E18"/>
  <c r="E19"/>
  <c r="E20"/>
  <c r="E21"/>
  <c r="E22"/>
  <c r="E23"/>
  <c r="E12"/>
  <c r="E13" i="64"/>
  <c r="E14"/>
  <c r="E15"/>
  <c r="E16"/>
  <c r="E17"/>
  <c r="E18"/>
  <c r="E19"/>
  <c r="E20"/>
  <c r="E21"/>
  <c r="E22"/>
  <c r="E23"/>
  <c r="E12"/>
  <c r="E13" i="81"/>
  <c r="E14"/>
  <c r="E15"/>
  <c r="E16"/>
  <c r="E17"/>
  <c r="E18"/>
  <c r="E19"/>
  <c r="E20"/>
  <c r="E21"/>
  <c r="E22"/>
  <c r="E23"/>
  <c r="E13" i="63"/>
  <c r="E14"/>
  <c r="E15"/>
  <c r="E16"/>
  <c r="E17"/>
  <c r="E18"/>
  <c r="E19"/>
  <c r="E20"/>
  <c r="E21"/>
  <c r="E17" i="62"/>
  <c r="E13"/>
  <c r="E14"/>
  <c r="E15"/>
  <c r="E16"/>
  <c r="E18"/>
  <c r="E19"/>
  <c r="E20"/>
  <c r="E21"/>
  <c r="E22"/>
  <c r="E12"/>
  <c r="E13" i="61"/>
  <c r="E14"/>
  <c r="E15"/>
  <c r="E16"/>
  <c r="E17"/>
  <c r="E18"/>
  <c r="E19"/>
  <c r="E20"/>
  <c r="E21"/>
  <c r="E22"/>
  <c r="E12"/>
  <c r="E14" i="60"/>
  <c r="E15"/>
  <c r="E16"/>
  <c r="E17"/>
  <c r="E18"/>
  <c r="E19"/>
  <c r="E20"/>
  <c r="E21"/>
  <c r="E24"/>
  <c r="E16" i="59"/>
  <c r="E17"/>
  <c r="E18"/>
  <c r="E19"/>
  <c r="E20"/>
  <c r="E21"/>
  <c r="E22"/>
  <c r="E23"/>
  <c r="E12"/>
  <c r="E13"/>
  <c r="E14"/>
  <c r="E15"/>
  <c r="E14" i="58"/>
  <c r="E15"/>
  <c r="E16"/>
  <c r="E17"/>
  <c r="E18"/>
  <c r="E19"/>
  <c r="E20"/>
  <c r="E13" i="57"/>
  <c r="E14"/>
  <c r="E15"/>
  <c r="E17"/>
  <c r="E18"/>
  <c r="E19"/>
  <c r="E20"/>
  <c r="E21"/>
  <c r="E22"/>
  <c r="E12"/>
  <c r="E12" i="56"/>
  <c r="E26" i="71" l="1"/>
  <c r="E23" i="53"/>
  <c r="E13"/>
  <c r="E14"/>
  <c r="E15"/>
  <c r="E16"/>
  <c r="E17"/>
  <c r="E18"/>
  <c r="E19"/>
  <c r="E20"/>
  <c r="E21"/>
  <c r="E22"/>
  <c r="E12"/>
  <c r="E25" s="1"/>
  <c r="E13" i="52"/>
  <c r="E14"/>
  <c r="E15"/>
  <c r="E17"/>
  <c r="E18"/>
  <c r="E19"/>
  <c r="E20"/>
  <c r="E21"/>
  <c r="E22"/>
  <c r="E12"/>
  <c r="E24" i="55" l="1"/>
  <c r="E12" i="51"/>
  <c r="E13"/>
  <c r="E14"/>
  <c r="E15"/>
  <c r="E16"/>
  <c r="E17"/>
  <c r="E18"/>
  <c r="E19"/>
  <c r="E20"/>
  <c r="E13" i="47"/>
  <c r="E14"/>
  <c r="E15"/>
  <c r="E17"/>
  <c r="E18"/>
  <c r="E19"/>
  <c r="E20"/>
  <c r="E21"/>
  <c r="E22"/>
  <c r="E23"/>
  <c r="E24"/>
  <c r="E12"/>
  <c r="E24" i="46"/>
  <c r="E13"/>
  <c r="E14"/>
  <c r="E15"/>
  <c r="E16"/>
  <c r="E17"/>
  <c r="E18"/>
  <c r="E19"/>
  <c r="E20"/>
  <c r="E21"/>
  <c r="E22"/>
  <c r="E23"/>
  <c r="E12"/>
  <c r="E15" i="44"/>
  <c r="E16"/>
  <c r="E17"/>
  <c r="E18"/>
  <c r="E19"/>
  <c r="E20"/>
  <c r="E21"/>
  <c r="E24" i="45"/>
  <c r="E13"/>
  <c r="E14"/>
  <c r="E15"/>
  <c r="E17"/>
  <c r="E18"/>
  <c r="E19"/>
  <c r="E20"/>
  <c r="E21"/>
  <c r="E22"/>
  <c r="E23"/>
  <c r="E12"/>
  <c r="E26" s="1"/>
  <c r="E13" i="43" l="1"/>
  <c r="E14"/>
  <c r="E25" s="1"/>
  <c r="E15"/>
  <c r="E16"/>
  <c r="E17"/>
  <c r="E18"/>
  <c r="E19"/>
  <c r="E20"/>
  <c r="E21"/>
  <c r="E22"/>
  <c r="E12"/>
  <c r="E13" i="42"/>
  <c r="E14"/>
  <c r="E15"/>
  <c r="E16"/>
  <c r="E17"/>
  <c r="E18"/>
  <c r="E19"/>
  <c r="E20"/>
  <c r="E21"/>
  <c r="E22"/>
  <c r="E23"/>
  <c r="E12"/>
  <c r="E13" i="37"/>
  <c r="E14"/>
  <c r="E15"/>
  <c r="E16"/>
  <c r="E17"/>
  <c r="E18"/>
  <c r="E19"/>
  <c r="E20"/>
  <c r="E21"/>
  <c r="E22"/>
  <c r="E23"/>
  <c r="E12"/>
  <c r="E24" i="35" l="1"/>
  <c r="E13"/>
  <c r="E14"/>
  <c r="E15"/>
  <c r="E16"/>
  <c r="E17"/>
  <c r="E18"/>
  <c r="E19"/>
  <c r="E20"/>
  <c r="E22"/>
  <c r="E23"/>
  <c r="E12"/>
  <c r="F14" i="33"/>
  <c r="F15"/>
  <c r="F16"/>
  <c r="F17"/>
  <c r="F18"/>
  <c r="F19"/>
  <c r="F20"/>
  <c r="F12"/>
  <c r="F14" i="32"/>
  <c r="F15"/>
  <c r="F16"/>
  <c r="F17"/>
  <c r="F18"/>
  <c r="F19"/>
  <c r="F20"/>
  <c r="F12"/>
  <c r="F14" i="28"/>
  <c r="F15"/>
  <c r="F16"/>
  <c r="F17"/>
  <c r="F18"/>
  <c r="F19"/>
  <c r="F20"/>
  <c r="F13" i="27"/>
  <c r="F14"/>
  <c r="F15"/>
  <c r="F16"/>
  <c r="F17"/>
  <c r="F18"/>
  <c r="F19"/>
  <c r="F20"/>
  <c r="F14" i="26"/>
  <c r="F15"/>
  <c r="F16"/>
  <c r="F17"/>
  <c r="F18"/>
  <c r="F19"/>
  <c r="F20"/>
  <c r="F12"/>
  <c r="F14" i="24"/>
  <c r="F15"/>
  <c r="F16"/>
  <c r="F17"/>
  <c r="F18"/>
  <c r="F19"/>
  <c r="F20"/>
  <c r="F12"/>
  <c r="E13" i="21"/>
  <c r="E14"/>
  <c r="E15"/>
  <c r="E16"/>
  <c r="E17"/>
  <c r="E18"/>
  <c r="E19"/>
  <c r="E20"/>
  <c r="E21"/>
  <c r="E22"/>
  <c r="E23"/>
  <c r="E12"/>
  <c r="E13" i="20" l="1"/>
  <c r="E14"/>
  <c r="E15"/>
  <c r="E16"/>
  <c r="E17"/>
  <c r="E18"/>
  <c r="E19"/>
  <c r="E20"/>
  <c r="E21"/>
  <c r="E22"/>
  <c r="E23"/>
  <c r="E12"/>
  <c r="E24" i="19"/>
  <c r="E13"/>
  <c r="E14"/>
  <c r="E15"/>
  <c r="E16"/>
  <c r="E17"/>
  <c r="E18"/>
  <c r="E19"/>
  <c r="E20"/>
  <c r="E21"/>
  <c r="E22"/>
  <c r="E23"/>
  <c r="E12"/>
  <c r="E26" l="1"/>
  <c r="E19" i="17"/>
  <c r="E14"/>
  <c r="E19" i="14"/>
  <c r="E13" i="79"/>
  <c r="E14"/>
  <c r="E15"/>
  <c r="E16"/>
  <c r="E17"/>
  <c r="E18"/>
  <c r="E19"/>
  <c r="E20"/>
  <c r="E21"/>
  <c r="E22"/>
  <c r="E13" i="85"/>
  <c r="E14"/>
  <c r="E15"/>
  <c r="E17"/>
  <c r="E18"/>
  <c r="E19"/>
  <c r="E20"/>
  <c r="E21"/>
  <c r="E22"/>
  <c r="E23"/>
  <c r="E13" i="13"/>
  <c r="E14"/>
  <c r="E15"/>
  <c r="E16"/>
  <c r="E17"/>
  <c r="E18"/>
  <c r="E19"/>
  <c r="E20"/>
  <c r="E21"/>
  <c r="E22"/>
  <c r="E23"/>
  <c r="E12"/>
  <c r="E13" i="11"/>
  <c r="E14"/>
  <c r="E15"/>
  <c r="E16"/>
  <c r="E17"/>
  <c r="E18"/>
  <c r="E19"/>
  <c r="E20"/>
  <c r="E21"/>
  <c r="E22"/>
  <c r="E23"/>
  <c r="E12"/>
  <c r="E24" i="76"/>
  <c r="E14"/>
  <c r="E15"/>
  <c r="E16"/>
  <c r="E17"/>
  <c r="E18"/>
  <c r="E19"/>
  <c r="E20"/>
  <c r="E21"/>
  <c r="E22"/>
  <c r="E23"/>
  <c r="E12"/>
  <c r="E13"/>
  <c r="E16" i="78"/>
  <c r="E17"/>
  <c r="E18"/>
  <c r="E19"/>
  <c r="E20"/>
  <c r="E21"/>
  <c r="E13" i="9"/>
  <c r="E14"/>
  <c r="E15"/>
  <c r="E16"/>
  <c r="E17"/>
  <c r="E18"/>
  <c r="E19"/>
  <c r="E20"/>
  <c r="E21"/>
  <c r="E22"/>
  <c r="E23"/>
  <c r="E12"/>
  <c r="E13" i="8"/>
  <c r="E14"/>
  <c r="E15"/>
  <c r="E16"/>
  <c r="E17"/>
  <c r="E18"/>
  <c r="E19"/>
  <c r="E20"/>
  <c r="E27" s="1"/>
  <c r="E21"/>
  <c r="E22"/>
  <c r="E23"/>
  <c r="E12"/>
  <c r="E13" i="7"/>
  <c r="E14"/>
  <c r="E15"/>
  <c r="E16"/>
  <c r="E17"/>
  <c r="E18"/>
  <c r="E19"/>
  <c r="E20"/>
  <c r="E21"/>
  <c r="E22"/>
  <c r="E23"/>
  <c r="E24"/>
  <c r="E12"/>
  <c r="E24" i="6"/>
  <c r="E13"/>
  <c r="E14"/>
  <c r="E15"/>
  <c r="E16"/>
  <c r="E17"/>
  <c r="E18"/>
  <c r="E19"/>
  <c r="E20"/>
  <c r="E21"/>
  <c r="E22"/>
  <c r="E23"/>
  <c r="E12"/>
  <c r="E13" i="10"/>
  <c r="E14"/>
  <c r="E15"/>
  <c r="E16"/>
  <c r="E17"/>
  <c r="E18"/>
  <c r="E19"/>
  <c r="E20"/>
  <c r="E21"/>
  <c r="E25" i="4" l="1"/>
  <c r="E24"/>
  <c r="E13"/>
  <c r="E14"/>
  <c r="E15"/>
  <c r="E16"/>
  <c r="E17"/>
  <c r="E18"/>
  <c r="E19"/>
  <c r="E20"/>
  <c r="E21"/>
  <c r="E22"/>
  <c r="E23"/>
  <c r="E12"/>
  <c r="E19" i="86"/>
  <c r="E18"/>
  <c r="E27" i="4" l="1"/>
  <c r="E12" i="89"/>
  <c r="E32" s="1"/>
  <c r="E12" i="88" l="1"/>
  <c r="E21" i="51" l="1"/>
  <c r="E24" s="1"/>
  <c r="E13" i="80" l="1"/>
  <c r="E14"/>
  <c r="E15"/>
  <c r="E16"/>
  <c r="E17"/>
  <c r="E18"/>
  <c r="E20"/>
  <c r="E21"/>
  <c r="E22"/>
  <c r="E23"/>
  <c r="E12"/>
  <c r="E23" i="5" l="1"/>
  <c r="E22"/>
  <c r="E21"/>
  <c r="E20"/>
  <c r="E19"/>
  <c r="E18"/>
  <c r="E17"/>
  <c r="E16"/>
  <c r="E15"/>
  <c r="E14"/>
  <c r="E24"/>
  <c r="E13"/>
  <c r="E12"/>
  <c r="E28" l="1"/>
  <c r="E21" i="86" l="1"/>
  <c r="E20"/>
  <c r="E17"/>
  <c r="E16"/>
  <c r="E15"/>
  <c r="E13"/>
  <c r="E14"/>
  <c r="E12"/>
  <c r="E30" l="1"/>
  <c r="E13" i="77"/>
  <c r="E24" i="67" l="1"/>
  <c r="E24" i="66"/>
  <c r="E25" i="65"/>
  <c r="E25" i="64"/>
  <c r="E24" i="63"/>
  <c r="E22"/>
  <c r="E24" i="61"/>
  <c r="E22" i="60"/>
  <c r="E24" i="59"/>
  <c r="E21" i="58"/>
  <c r="F12" i="23" l="1"/>
  <c r="E26" i="56" l="1"/>
  <c r="E23" i="74" l="1"/>
  <c r="E23" i="72"/>
  <c r="E12"/>
  <c r="E12" i="84" l="1"/>
  <c r="E12" i="83" l="1"/>
  <c r="E12" i="81" l="1"/>
  <c r="E12" i="63"/>
  <c r="E12" i="55" l="1"/>
  <c r="F13" i="33" l="1"/>
  <c r="F13" i="32"/>
  <c r="F13" i="29" l="1"/>
  <c r="F15"/>
  <c r="F16"/>
  <c r="F17"/>
  <c r="F18"/>
  <c r="F19"/>
  <c r="F20"/>
  <c r="F13" i="28"/>
  <c r="F12" i="27"/>
  <c r="F13" i="26"/>
  <c r="F13" i="24"/>
  <c r="F15" i="23" l="1"/>
  <c r="F16"/>
  <c r="F17"/>
  <c r="F18"/>
  <c r="F19"/>
  <c r="F20"/>
  <c r="F13"/>
  <c r="E21" i="16" l="1"/>
  <c r="E20"/>
  <c r="E21" i="17" l="1"/>
  <c r="E21" i="14" l="1"/>
  <c r="E20"/>
  <c r="E12" i="79"/>
  <c r="E12" i="85"/>
  <c r="E18" i="12" l="1"/>
  <c r="E24" i="10" l="1"/>
  <c r="E23" i="1" l="1"/>
  <c r="E13"/>
  <c r="E12"/>
  <c r="E12" i="82" l="1"/>
  <c r="E13" i="68" l="1"/>
  <c r="E16" i="67"/>
  <c r="E13" i="60"/>
  <c r="E13" i="58" l="1"/>
  <c r="E12" i="78" l="1"/>
  <c r="E15"/>
  <c r="E14"/>
  <c r="E13"/>
  <c r="E16" i="1"/>
  <c r="E14" i="77" l="1"/>
  <c r="E15"/>
  <c r="E16"/>
  <c r="E17"/>
  <c r="E18"/>
  <c r="E19"/>
  <c r="E20"/>
  <c r="E12" l="1"/>
  <c r="H10" i="11" l="1"/>
  <c r="G10" i="5" l="1"/>
  <c r="E13" i="44" l="1"/>
  <c r="E23" s="1"/>
  <c r="F12" i="29" l="1"/>
  <c r="E20" i="17" l="1"/>
  <c r="E18"/>
  <c r="E17"/>
  <c r="E16"/>
  <c r="E15"/>
  <c r="E13"/>
  <c r="E19" i="16"/>
  <c r="E18"/>
  <c r="E17"/>
  <c r="E16"/>
  <c r="E15"/>
  <c r="E13"/>
  <c r="E18" i="14" l="1"/>
  <c r="E17"/>
  <c r="E16"/>
  <c r="E15"/>
  <c r="E14"/>
  <c r="E13"/>
  <c r="E17" i="12" l="1"/>
  <c r="E16"/>
  <c r="E15"/>
  <c r="E13"/>
</calcChain>
</file>

<file path=xl/sharedStrings.xml><?xml version="1.0" encoding="utf-8"?>
<sst xmlns="http://schemas.openxmlformats.org/spreadsheetml/2006/main" count="4786" uniqueCount="417">
  <si>
    <t>АКТ №____</t>
  </si>
  <si>
    <t>приемки оказанных услуг (выполненных работ) по содержанию и текущему ремонту общего имущества в МКД</t>
  </si>
  <si>
    <t>г. Ставрополь</t>
  </si>
  <si>
    <t>Наименование вида работы (услуги)</t>
  </si>
  <si>
    <t>Переодичность  выполнения работ</t>
  </si>
  <si>
    <t>Единица измерения</t>
  </si>
  <si>
    <t>Стоимость/сметная стоимость выполненной работы (оказанной услуги) за единицу</t>
  </si>
  <si>
    <t>Цена выполненной работы (оказанной услуги)</t>
  </si>
  <si>
    <t>кв.м.</t>
  </si>
  <si>
    <t>Работы, выполняемые в целях надлежащего содержания систем вентиляции и дымоудаления многоквартирных домов</t>
  </si>
  <si>
    <t>шт</t>
  </si>
  <si>
    <t>Работы выполняемые в целях надлежащего содержания систем внутридомового газового оборудования в МКД</t>
  </si>
  <si>
    <t>м/п</t>
  </si>
  <si>
    <t xml:space="preserve">Работы по содержанию придомовой территории </t>
  </si>
  <si>
    <t>постоянно</t>
  </si>
  <si>
    <t xml:space="preserve">Аварийная служба систем водоснабжения и канализации </t>
  </si>
  <si>
    <t>непрерывно в течение года</t>
  </si>
  <si>
    <t>Аварийная служба систем отопления</t>
  </si>
  <si>
    <t xml:space="preserve">Аварийная служба систем электроснабжения </t>
  </si>
  <si>
    <t xml:space="preserve">Услуги по начислению и сбору платежей </t>
  </si>
  <si>
    <t>ИТОГ</t>
  </si>
  <si>
    <t>Настоящий акт составлен в двух экземплярах, имеющих одинаковую юридическую силу, по одному для каждой из Сторон.</t>
  </si>
  <si>
    <t>Подписи сторон:</t>
  </si>
  <si>
    <t>Исполнитель</t>
  </si>
  <si>
    <t>_______________________________________</t>
  </si>
  <si>
    <t>____________</t>
  </si>
  <si>
    <t>(должность, ФИО)</t>
  </si>
  <si>
    <t>(подпись)</t>
  </si>
  <si>
    <t>Заказчик</t>
  </si>
  <si>
    <t>Организационные работы</t>
  </si>
  <si>
    <r>
      <t xml:space="preserve">1. Исполнителем предъявлены к приемке следующие оказанные на основании договора подряда №5н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№4/1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</si>
  <si>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№13н от 30.06.2015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№2/6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Готвальда,Добролюбова</t>
    </r>
    <r>
      <rPr>
        <sz val="11"/>
        <rFont val="Times New Roman"/>
        <family val="1"/>
        <charset val="204"/>
      </rPr>
      <t>:</t>
    </r>
  </si>
  <si>
    <t>ИТОГО</t>
  </si>
  <si>
    <t>Дератизация и дезинсекция</t>
  </si>
  <si>
    <t>Работы, выполняемые в целях надлежащего содержания электрооборудования в многоквартирном доме</t>
  </si>
  <si>
    <t>Техническое обслуживание узла учета ИТП</t>
  </si>
  <si>
    <r>
      <t xml:space="preserve">1. Исполнителем предъявлены к приемке следующие оказанные на основании договора подряда №14н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</si>
  <si>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t>ТО систем отопления</t>
  </si>
  <si>
    <r>
      <t xml:space="preserve">1. Исполнителем предъявлены к приемке следующие оказанные на основании договора подряда №17н от 01.04.2015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</si>
  <si>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</si>
  <si>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№19н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</si>
  <si>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№15 от 31.12.2013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</si>
  <si>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</si>
  <si>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Гвардейский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</si>
  <si>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№16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Гвардейский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</si>
  <si>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№27м от 01.10.2015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Добролюбова</t>
    </r>
    <r>
      <rPr>
        <sz val="11"/>
        <rFont val="Times New Roman"/>
        <family val="1"/>
        <charset val="204"/>
      </rPr>
      <t>:</t>
    </r>
  </si>
  <si>
    <t xml:space="preserve">5. Претензий по выполнению условий Договора Стороны друг к другу не имеют. </t>
  </si>
  <si>
    <r>
      <t xml:space="preserve">1. Исполнителем предъявлены к приемке следующие оказанные на основании договора подряда №44н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</si>
  <si>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№46н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3а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</si>
  <si>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4а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</si>
  <si>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№49н от 01.01.2015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4б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</si>
  <si>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№45н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</si>
  <si>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</si>
  <si>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№33н от 01.11.2015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</si>
  <si>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№36н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</si>
  <si>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№37н от 30.09.2015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</si>
  <si>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№38н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</si>
  <si>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№39н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</si>
  <si>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</si>
  <si>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№43н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</si>
  <si>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</si>
  <si>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№57н от 09.07.2015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</si>
  <si>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t xml:space="preserve">То систем центрального отопления </t>
  </si>
  <si>
    <r>
      <t xml:space="preserve">1. Исполнителем предъявлены к приемке следующие оказанные на основании договора подряда №61н от 26.06.2015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</si>
  <si>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№62н от 28.06.2015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10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</si>
  <si>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t xml:space="preserve">Аварийная служба систем центрального отопления </t>
  </si>
  <si>
    <r>
      <t xml:space="preserve">1. Исполнителем предъявлены к приемке следующие оказанные на основании договора подряда №63н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</si>
  <si>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№65н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</si>
  <si>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№63н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</si>
  <si>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</si>
  <si>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№67н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</si>
  <si>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№70н от 30.06.2015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</si>
  <si>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№71н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</si>
  <si>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№87н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</si>
  <si>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№90н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</si>
  <si>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t>ТО центрального отопления</t>
  </si>
  <si>
    <r>
      <t xml:space="preserve">1. Исполнителем предъявлены к приемке следующие оказанные на основании договора подряда №91н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</si>
  <si>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</si>
  <si>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</si>
  <si>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№89н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</si>
  <si>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№92н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</si>
  <si>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№93н от 24.06.2015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</si>
  <si>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t>Аварийная служба систем центрального отопления</t>
  </si>
  <si>
    <r>
      <t xml:space="preserve">1. Исполнителем предъявлены к приемке следующие оказанные на основании договора подряда №94н от 29.07.2015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</si>
  <si>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№96н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</si>
  <si>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№97н от 15.07.2015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</si>
  <si>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№98н от 01.06.2015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</si>
  <si>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№108н от 01.06.2015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</si>
  <si>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№109н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</si>
  <si>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№110н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</si>
  <si>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№111н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</si>
  <si>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</si>
  <si>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№120н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Объездная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</si>
  <si>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№133н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Фабричный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</si>
  <si>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№132н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Фабричный</t>
    </r>
    <r>
      <rPr>
        <sz val="11"/>
        <rFont val="Times New Roman"/>
        <family val="1"/>
        <charset val="204"/>
      </rPr>
      <t>:</t>
    </r>
  </si>
  <si>
    <t>ТО систем центрального отопления</t>
  </si>
  <si>
    <r>
      <t xml:space="preserve">1. Исполнителем предъявлены к приемке следующие оказанные на основании договора подряда №134н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</si>
  <si>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№135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</si>
  <si>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№137нсп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</si>
  <si>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t>4 Работы (услуги) выполненны (оказаны) полностью, в установленные сроки, с надлежащим качеством.</t>
  </si>
  <si>
    <t>Тех.обслуживание систем центрального отопления</t>
  </si>
  <si>
    <t>Общие работы, выполняемые для надлежащего содержания систем водоснабжения (холодного и горячего), отопления и водоотведения в МКД</t>
  </si>
  <si>
    <t>Аварийное обслуживание систем отопления</t>
  </si>
  <si>
    <t>То центрального отопления</t>
  </si>
  <si>
    <t>Техобслуживание центрального отопления</t>
  </si>
  <si>
    <t>Получил:</t>
  </si>
  <si>
    <t>№ п/п</t>
  </si>
  <si>
    <t>по графику</t>
  </si>
  <si>
    <r>
      <t xml:space="preserve">1. Исполнителем предъявлены к приемке следующие оказанные на основании договора подряда №16у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 6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</si>
  <si>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№47/2017нсу от 31.12.2017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№2/1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</si>
  <si>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№51/2017нсу от 31.12.2017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</t>
    </r>
    <r>
      <rPr>
        <sz val="11"/>
        <rFont val="Times New Roman"/>
        <family val="1"/>
        <charset val="204"/>
      </rPr>
      <t xml:space="preserve">11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</si>
  <si>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№81н от 01.09.2016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</t>
    </r>
    <r>
      <rPr>
        <sz val="11"/>
        <rFont val="Times New Roman"/>
        <family val="1"/>
        <charset val="204"/>
      </rPr>
      <t xml:space="preserve">13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</si>
  <si>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№16нсу/2018 от 01.06.2018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27Б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Дзержинского</t>
    </r>
    <r>
      <rPr>
        <sz val="11"/>
        <rFont val="Times New Roman"/>
        <family val="1"/>
        <charset val="204"/>
      </rPr>
      <t>:</t>
    </r>
  </si>
  <si>
    <t xml:space="preserve">Проведение  осмотров, необходимых для надлежащего содержания конструктивных элементов, входящих в состав общего имущества МКД </t>
  </si>
  <si>
    <t>два раза в год</t>
  </si>
  <si>
    <t>Общие работы, выполняемые для надлежащего содержания систем водоснабжения (холодного,горячего), отопления и водоотведения в многоквартирных домах</t>
  </si>
  <si>
    <r>
      <t xml:space="preserve">1. Исполнителем предъявлены к приемке следующие оказанные на основании договора подряда от 01.11.2018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20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Добролюбова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</si>
  <si>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</si>
  <si>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</si>
  <si>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</si>
  <si>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Работы, выполняемые в целях надлежащего содержания систем вентиляции и дымоудаления мкд</t>
  </si>
  <si>
    <t>Работы, выполняемые в целях надлежащего содержания электрооборудования в мкд</t>
  </si>
  <si>
    <r>
      <t xml:space="preserve">1. Исполнителем предъявлены к приемке следующие оказанные на основании договора подряда №53/2017нсу от 01.04.2018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</si>
  <si>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№120н от 01.07.2018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</si>
  <si>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№55/2017нсу от 26.11.2017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 1/2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</si>
  <si>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№120н от 01.11.2018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</si>
  <si>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t>руб</t>
  </si>
  <si>
    <t xml:space="preserve">   </t>
  </si>
  <si>
    <t>ТО системы центрального отопления</t>
  </si>
  <si>
    <t>Подготовка дома к сезонной эксплуатации</t>
  </si>
  <si>
    <t>Общие работы, выполняемые для надлежащего содержания систем водоснабжения (холодного,горячего), отопления и водоотведения в мкд</t>
  </si>
  <si>
    <r>
      <t xml:space="preserve">1. Исполнителем предъявлены к приемке следующие оказанные на основании договора подряда №12нсу/2018 от 01.12.2018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Дзержинского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</si>
  <si>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№3нсу/2019 от 01.03.2019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№10/1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</si>
  <si>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t>постоянно/ два раза в год</t>
  </si>
  <si>
    <t>Техдиагностирование внутридомового газового оборудования</t>
  </si>
  <si>
    <t>Аварийная служба систем отопления,техобслуж систем отопления</t>
  </si>
  <si>
    <t>Техдиагностика внутридомового газового оборудования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</si>
  <si>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3/2,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</si>
  <si>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№69НСУ/2019 от 01.03.2019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3/2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</si>
  <si>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t>Уборка подъезда</t>
  </si>
  <si>
    <t>Техническое обслуживание систем отопоения</t>
  </si>
  <si>
    <t>Техдиагностика внутридомоаого газового оборудования</t>
  </si>
  <si>
    <t>Проведение  осмотров, необходимых для надлежащего содержания конструктивных элементов,содержания систем водоснабжения, водоотведения и отопления входящих в состав общего имущества МКД с составлением плана восстановительных работ</t>
  </si>
  <si>
    <t>"01" января 2021 г</t>
  </si>
  <si>
    <t>Замена внутридомовых инженерных систем ГВС и ХВС (доп.средства)</t>
  </si>
  <si>
    <t>Замена канализационных выпусков (доп.средства)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</si>
  <si>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Добролюбова 20,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</si>
  <si>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Монтаж электропроводки наружнего светильника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</si>
  <si>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Туапсинская,10,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</si>
  <si>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№71НСУ/2019 от 01.10.2019 г. услуги и выполненные работы по содержанию и текущему ремонту общего имущества в МКД 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Туапсинская,10</t>
    </r>
    <r>
      <rPr>
        <sz val="11"/>
        <rFont val="Times New Roman"/>
        <family val="1"/>
        <charset val="204"/>
      </rPr>
      <t>:</t>
    </r>
  </si>
  <si>
    <t>3. На 01.01.2021 г задолженость составляет 20586,80 руб. За период с 01.01.2020 г. по 31.12.2020 г. начисленно 136405,94 руб., полученно денежных средств за данный период 136311,84 руб.</t>
  </si>
  <si>
    <t xml:space="preserve">Проведение  осмотров, необходимых для надлежащего содержания конструктивных элементов,содержания систем водоснабжения, водоотведения и отопления входящих в состав общего имущества МКД </t>
  </si>
  <si>
    <t>0,89/0,98</t>
  </si>
  <si>
    <t>0,5/0,61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</si>
  <si>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Готвальда2/6,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</si>
  <si>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На 01.01.2021 г задолженость составляет 6290,62 руб. За период с 01.01.2020 г. по 31.12.2020 г. начисленно 155425,54 руб., полученно денежных средств за данный период 157671,54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</si>
  <si>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</si>
  <si>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На 01.01.2021 г задолженость составляет 152902,30 руб. За период с 01.01.2020 г. по 31.12.2020 г. начисленно 143821,91 руб., полученно денежных средств за данный период 119688,45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</si>
  <si>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</si>
  <si>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За период с 01.01.2020 г. по 31.12.2020 г. начисленно 44519,04 руб., полученно денежных средств за данный период 44430,63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</si>
  <si>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</si>
  <si>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На 01.01.2021 г задолженость составляет 88298,57 руб. За период с 01.01.2020 г. по 31.12.2020 г. начисленно 109795,34 руб., полученно денежных средств за данный период 90380,77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</si>
  <si>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</si>
  <si>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3.На 01.01.2021 г задолженость составляет 35845,87 руб. За период с 01.01.2020 г. по 31.12.2020 г. начисленно 98643,04 руб., полученно денедных средств за данный период 88320,13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</si>
  <si>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</si>
  <si>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</si>
  <si>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На 01.01.2021 г задолженость составляет 105356,63 руб. За период с 01.01.2020 г. по 31.12.2020 г. начисленно 78051,90 руб., полученно денежных средств за данный период 60579,20 руб., текущий ремонт резервный фонд начисленно за данный период 11325 руб, поступило 8789,86 руб.</t>
  </si>
  <si>
    <t xml:space="preserve">3.За период с 01.01.2020 г. по 31.12.2020 г. начисленно 60551,81 руб., полученно денежных средств за данный период 60551,76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</si>
  <si>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</si>
  <si>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3.Задолженность на 01.01.2021 года составляет 4082,31 руб. За период с 01.01.2020 г. по 31.12.2020 г. начисленно 171722,13 руб., полученно денежных средств за 2020 год 169810,75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</si>
  <si>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</si>
  <si>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</si>
  <si>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Гвардейский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</si>
  <si>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Гвардейский 16,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</si>
  <si>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3.Задолженность на 01.01.2021 года составляет 838,30 руб. За период с 01.01.2020 г. по 31.12.2020 г. начисленно 88203,30 руб., полученно денежных средств за 2020 год 89873,88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</si>
  <si>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Дзержинского,27,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</si>
  <si>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Задолженность на 01.01.2021 года составляет 1109,60 руб. За период с 01.01.2020 г. по 31.12.2020 г. начисленно 83614,44 руб., полученно денежных средств за данный период 84116,82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</si>
  <si>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Дзержинского,27Б,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</si>
  <si>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Задолженность на 01.01.2021 года составляет 21657,63 руб. За период с 01.01.2020 г. по 31.12.2020 г. начисленно 59102,64 руб., полученно денежных средств за данный период 49935,24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</si>
  <si>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Добролюбова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</si>
  <si>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 Задолженность на 01.01.2021 года составляет 945,40 руб. За период с 01.01.2020 г. по 31.12.2020 г. начисленно 75247,32 руб., полученно денежных средств за данный период 76304,87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</si>
  <si>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</si>
  <si>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 На 01.01.2021 г задолженость составляет 5131,37 руб. За период с 01.01.2020 г. по 31.12.2020 г. начисленно 65656,58 руб., полученно денежных средств за данный период 64712,07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</si>
  <si>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3а,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</si>
  <si>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4а,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</si>
  <si>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На 01.01.2021 г задолженость составляет 4546,03 руб. За период с 01.01.2020 г. по 31.12.2020 г. начисленно 87078,42 руб., полученно денежных средств за данный период 82794,40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</si>
  <si>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4б,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</si>
  <si>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 задолженость составляет 856,11 руб.За период с 01.01.2020 г. по 31.12.2020 г. начисленно 74717,24 руб., полученно денежных средств за данный период 74474,61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</si>
  <si>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</si>
  <si>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За период с 01.01.2020 г. по 31.12.2020 г. начисленно 76990,82 руб., полученно денежных средств за данный период 98565,43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</si>
  <si>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</si>
  <si>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 На 01.01.2021 года задолженность составляет 35167,52 руб. За период с 01.01.2020 г. по 31.12.2020 г. начисленно 43999,49 руб., полученно денежных средств за данный период 39920,62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</si>
  <si>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</si>
  <si>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На 01.01.2021 года задолженность составляет 17470,92 руб. За период с 01.01.2020 г. по 31.12.2020 г. начисленно 47157,34 руб., полученно денежных средств за данный период 41668,81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</si>
  <si>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</si>
  <si>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</si>
  <si>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 На 01.01.2021 года задолженность составляет 27378,51 руб. За период с 01.01.2020 г. по 31.12.2020 г. начисленно 44742,89 руб., полученно денежных средств за данный период 40824,53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</si>
  <si>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</si>
  <si>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На 01.01.2021 года задолженность составляет 2994,83 руб. За период с 01.01.2020 г. по 31.12.2020 г. начисленно 40076,45 руб., полученно денежных средств за данный период 37081,57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</si>
  <si>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</si>
  <si>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</si>
  <si>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3.На 01.01.2021 года задолженность составляет 10467,96 руб. За период с 01.01.2020 г. по 31.12.2020 г. начисленно 44230,10 руб., полученно денежных средств за данный период 35041,31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</si>
  <si>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</si>
  <si>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1473,12 руб. За период с 01.01.2020 г. по 31.12.2020 г. начисленно 44013,55 руб., полученно денежных средств за данный период 39500,55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</si>
  <si>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</si>
  <si>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3.На 01.01.2021 года задолженность составляет 28379,89 руб. За период с 01.01.2020 г. по 31.12.2020 г. начисленно 66153,78 руб., полученно денежных средств за данный период 50585,70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</si>
  <si>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</si>
  <si>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10,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</si>
  <si>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На 01.01.2021 года сумма задолженности составляет 44441,98 руб. За период с 01.01.2020 г. по 31.12.2020 г. начисленно 67272,26 руб., полученно денежных средств за данный период 54962 руб. </t>
  </si>
  <si>
    <t xml:space="preserve">3. На 01.01.2021 года сумма задолженности составляет 12573,33 руб. За период с 01.01.2020 г. по 31.12.2020 г. начисленно 80391,56 руб., полученно денежных средств за данный период 90875,90 руб. </t>
  </si>
  <si>
    <t>3.За период с 01.01.2020 г. по 31.12.2020 г. начисленно 60047,03 руб., полученно денежных средств за данный период 60594,67 руб., резервный фонд начисленно 8163 руб., полученно 8237,44 руб.</t>
  </si>
  <si>
    <t xml:space="preserve">3.На 01.01.2021 года задолженность составляет 71546,97 руб. За период с 01.01.2020 г. по 31.12.2020 г. начисленно 84983,21 руб., полученно денежных средств за данный период 51653,87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</si>
  <si>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</si>
  <si>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71508,28 руб. За период с 01.01.2020 г. по 31.12.2020 г. начисленно 84395,20 руб., полученно денежных средств за данный период 62931,19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</si>
  <si>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</si>
  <si>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1759,90 руб. За период с 01.01.2020 г. по 31.12.2020 г. начисленно 54169,67 руб., полученно денежных средств за данный период 53046,48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</si>
  <si>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</si>
  <si>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4096,78 руб. За период с 01.01.2020 г. по 31.12.2020 г. начисленно 56828,66 руб., полученно денежных средств за данный период 54195,82 руб., резервный фонд начисленно 8367 руб, полученно 7979,34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</si>
  <si>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</si>
  <si>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33204,26 руб. За период с 01.01.2020 г. по 31.12.2020 г. начисленно 95624,57 руб., полученно денежных средств за данный период 89432,97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</si>
  <si>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</si>
  <si>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24897,38 руб. За период с 01.01.2020 г. по 31.12.2020 г. начисленно 61428,48 руб., полученно денежных средств за данный период 54459,76 руб. </t>
  </si>
  <si>
    <t>Генеральный директор ООО УК "Авантаж"</t>
  </si>
  <si>
    <t>Ефимова Т.И.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</si>
  <si>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</si>
  <si>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33333,08 руб. За период с 01.01.2020 г. по 31.12.2020 г. начисленно 90638,16 руб., полученно денежных средств за данный период 82763,20 руб., резервный фонд начисленно 26196 руб., поступило 23920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</si>
  <si>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</si>
  <si>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12931,22 руб. За период с 01.01.2020 г. по 31.12.2020 г. начисленно 74972,66 руб., полученно денежных средств за данный период 64663,44 руб. </t>
  </si>
  <si>
    <t xml:space="preserve">3.На 01.01.2021 года задолженность составляет 36815,04 руб. За период с 01.01.2020 г. по 31.12.2020 г. начисленно 82576,06 руб., полученно денежных средств за данный период 70902,15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</si>
  <si>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</si>
  <si>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 За период с 01.01.2020 г. по 31.12.2020 г. начисленно 51125,69 руб., полученно денежных средств за данный период 51125,64 руб., резервный фонд начислено 8487 руб., получено 8487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</si>
  <si>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</si>
  <si>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За период с 01.01.2020 г. по 31.12.2020 г. начисленно 70731,90 руб., полученно денежных средств за данный период 71013,84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</si>
  <si>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</si>
  <si>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</si>
  <si>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3.На 01.01.2021 года задолженность составляет 9762,59 руб. За период с 01.01.2020 г. по 31.12.2020 г. начисленно 70359,02 руб., полученно денежных средств за данный период 65338,77 руб.</t>
  </si>
  <si>
    <t xml:space="preserve">3.На 01.01.2021 года задолженность составляет 17977,72 руб. За период с 01.01.2020 г. по 31.12.2020. начисленно 77968,01 руб., полученно денежных средств за данный период 88851,71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</si>
  <si>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</si>
  <si>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7410,37 руб. За период с 01.01.2020 г. по 31.12.2020 г. начисленно 63441,17 руб., полученно денежных средств за данный период 69205,88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</si>
  <si>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</si>
  <si>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65752,57 руб. За период с 01.01.2020 г. по 31.12.2020 г. начисленно 96155,71 руб., полученно денежных средств за данный период 88772,08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</si>
  <si>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</si>
  <si>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3.За период с 01.01.2020 г. по 31.12.2020 г. начисленно 103763,74 руб., полученно денедных средств за данный период 106420,33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</si>
  <si>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</si>
  <si>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33390,51 руб. За период с 01.01.2020 г. по 31.12.2020 г. начисленно 74895,25 руб., полученно денежных средств за данный период 67826,97 руб., резервный фонд начисленно 13677 руб, получено 12386,25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</si>
  <si>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</si>
  <si>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</si>
  <si>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12481,60 руб. За период с 01.01.2020 г. по 31.12.2020 г. начисленно 118374,05 руб., полученно денежных средств за данный период 113175,51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</si>
  <si>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</si>
  <si>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4002,29 руб. За период с 01.01.2020 г. по 31.12.2020 г. начисленно 111791,59 руб., полученно денежных средств за данный период 120033,04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</si>
  <si>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</si>
  <si>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01.01.2020 года задолженность составляет 199086,13 руб. За период с 01.01.2020 г. по 31.12.2020 г. начисленно 83966,11 руб., полученно денежных средств за данный период 44040,90 руб., резервный фонд начисленно 22608 руб., поступило11858,01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</si>
  <si>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</si>
  <si>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38798,82 руб. За период с 01.01.2020 г. по 31.12.2020 г. начисленно 87240,78 руб., полученно денежных средств за данный период 76412,58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</si>
  <si>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</si>
  <si>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3.На 01.01.2021 года задолженность составляет 721,73 руб. За период с 01.01.2020 г. по 31.12.2020 г. начисленно 78240,24 руб., полученно денежных средств за данный период 86182,48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</si>
  <si>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</si>
  <si>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3.На 01.01.2021 года задолженность составляет 21927,51 руб. За период с 01.01.2020 г. по 31.12.2020 г. начисленно 193268,06 руб., полученно денежных средств за данный период 187997,97  руб., резервный фонд начисленно 60585,6 руб. получено 58933,48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</si>
  <si>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</si>
  <si>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33938,71 руб. За период с 01.01.2020 г. по 31.12.2020 г. начисленно 164776,10 руб., полученно денежных средств за данный период 151882,09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</si>
  <si>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</si>
  <si>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3.За период с 01.01.2020 г. по 31.12.2020 г. начисленно 155201,98 руб., полученно денежных средств за данный период 159861,02 руб., резервный фонд начисленно 19846,80 руб., получено 20442,59 руб.</t>
  </si>
  <si>
    <t>3.На 01.01.2021 года задолженность составляет 213697,34 руб. За период с 01.01.2020 г. по 31.12.2020 г. начисленно 244356,29 руб., полученно денежных средств за данный период 238190,06 руб., резервный фонд начисленно 47064 руб., получено 45710,02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</si>
  <si>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Объездная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</si>
  <si>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40557,32 руб. За период с 01.01.2020 г. по 31.12.2020 г. начисленно 82411,06 руб., полученно денежных средств за данный период 133760,78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</si>
  <si>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Фабричный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</si>
  <si>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3.На 01.01.2021 года задолженность составляет </t>
    </r>
    <r>
      <rPr>
        <b/>
        <u/>
        <sz val="11"/>
        <rFont val="Times New Roman"/>
        <family val="1"/>
        <charset val="204"/>
      </rPr>
      <t>141590,35</t>
    </r>
    <r>
      <rPr>
        <sz val="11"/>
        <rFont val="Times New Roman"/>
        <family val="1"/>
        <charset val="204"/>
      </rPr>
      <t xml:space="preserve"> руб. За период с 01.01.2020 г. по 31.12.2020 г. начисленно 73778,34 руб., полученно денежных средств за данный период 73047,53 руб. 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</si>
  <si>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Фабричный 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</si>
  <si>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150192,72 руб. За период с 01.01.2020 г. по 31.12.2020 г. начисленно 55289,52 руб., полученно денежных средств за данный период 49113,32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</si>
  <si>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</si>
  <si>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22341,86 руб. За период с 01.01.2020 г. по 31.12.2020 г. начисленно 84367,68 руб., полученно денежных средств за данный период 72532,80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</si>
  <si>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33,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</si>
  <si>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За период с 01.01.2020 г. по 31.12.2020 г. начисленно 33905,42 руб., полученно денежных средств за данный период 33905,40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</si>
  <si>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42,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</si>
  <si>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3.На 01.01.2021 года задолженность составляет 30978,28 руб. За период с 01.01.2020 г. по 31.12.2020 г. начисленно 95515,66 руб., полученно денежных средств за данный период 84879,16 руб. </t>
  </si>
  <si>
    <t>Работы по содержанию помещений входящих в состав общего имущества МКД</t>
  </si>
  <si>
    <t>Ремонт откосов (КС)</t>
  </si>
  <si>
    <t>Замена насоса в подвале (КС)</t>
  </si>
  <si>
    <t>Замена общедомового прибора учета воды (КС)</t>
  </si>
  <si>
    <t>Латочный ремонт кровли</t>
  </si>
  <si>
    <t>Ремонт кровли</t>
  </si>
  <si>
    <t>Замена монометра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</si>
  <si>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Биологическая,2/1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</si>
  <si>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Замена общедомовых приборов учета (КС)</t>
  </si>
  <si>
    <t>Смена канализационной трубы</t>
  </si>
  <si>
    <t>Смена трубы в подвале</t>
  </si>
  <si>
    <t>Заделка отверстий в перекрытии</t>
  </si>
  <si>
    <t>Замена трубы в подвале</t>
  </si>
  <si>
    <t>Замена калачей на водоподогревателе</t>
  </si>
  <si>
    <t>Замена ламп и патрона</t>
  </si>
  <si>
    <t>Установка щитка прокладка кабеля</t>
  </si>
  <si>
    <t>Смена трубы</t>
  </si>
  <si>
    <t>Замена крана в подвале</t>
  </si>
  <si>
    <t>Замена канализационных труб в подвале</t>
  </si>
  <si>
    <t xml:space="preserve">Замена канализационных труб </t>
  </si>
  <si>
    <t>Окраска детской площадки</t>
  </si>
  <si>
    <t>Замена канализационной трубы в подвале</t>
  </si>
  <si>
    <t>Дезинфекция мест общего пользования</t>
  </si>
  <si>
    <t>Проверка дымохода и вентканала</t>
  </si>
  <si>
    <t>2. Всего за период с 01.01.2020 г по 31.12.2020 г. выполненно работ (оказанно услуг) на общую сумму 271098 (двести семьдесят одна тысяча девяносто восемь) рублей 41 коп.</t>
  </si>
  <si>
    <t>2. Всего за период с 01.01.2020 г по 31.12.2020 г. выполненно работ (оказанно услуг) на общую сумму 265895 (двести шестьдесят пять тысяч восемьсот девяносто пять) рублей 41 коп.</t>
  </si>
  <si>
    <t>2. Всего за период с 01.01.2020 г по 31.12.2020 г. выполненно работ (оказанно услуг) на общую сумму 118789 (сто восемнадцать рублей семьсот восемьдесят девять) рублей 42 коп.</t>
  </si>
  <si>
    <t>Тех.диагностика внутридомового газового оборудования</t>
  </si>
  <si>
    <t>Услуги эксковатора</t>
  </si>
  <si>
    <t>2. Всего за период с 01.01.2020 г по 31.12.2020 г. выполненно работ (оказанно услуг) на общую сумму 110082 (сто десять тысяч восемьдесят два) рубля 66 коп.</t>
  </si>
  <si>
    <t>2. Всего за период с 01.01.2019 г по 31.12.2019 г. выполненно работ (оказанно услуг) на общую сумму 90519  (девяносто тысяч пятьсот девятнадцать) рублей 90 коп.</t>
  </si>
  <si>
    <t>2. Всего за период с 01.01.2020 г по 31.12.2020 г. выполненно работ (оказанно услуг) на общую сумму 222564 (двести двадцать две тысячи пятьсот шестьдесят четыре)  рубля 09 коп.</t>
  </si>
  <si>
    <t>2. Всего за период с 01.01.2020 г по 31.12.2020 г. выполненно работ (оказанно услуг) на общую сумму 77408 (семьдесят семь тысяч четыреста восемь) рублей 59 коп.</t>
  </si>
  <si>
    <t>2. Всего за период с 01.01.2020 г по 31.12.2020 г. выполненно работ (оказанно услуг) на общую сумму 97812 (девяносто семь тысяч восемьсот двенадцать) рублей 42 коп.</t>
  </si>
  <si>
    <t>2. Всего за период с 01.01.2020 г по 31.12.2020 г. выполненно работ (оказанно услуг) на общую сумму  73300 (семьдесят три тысячи триста) рублей 27 коп.</t>
  </si>
  <si>
    <t>2. Всего за период с 01.01.2020 г по 31.12.2020 г. выполненно работ (оказанно услуг) на общую сумму 65933 (шестьдесят пять тысяч девятьсот тридцать три) рубля 66 коп.</t>
  </si>
  <si>
    <t>2. Всего за период с 01.01.2020 г по 31.12.2020 г. выполненно работ (оказанно услуг) на общую сумму 79821 (семьдесят девять тысяч восемьсот двадцать один) рубль 22 коп.</t>
  </si>
  <si>
    <t>2. Всего за период с 01.01.2020 г по 31.12.2020 г. выполненно работ (оказанно услуг) на общую сумму 86443 (восемьдесят шесть тысяч четыреста сорок три) рубля 98 коп.</t>
  </si>
  <si>
    <t>2. Всего за период с 01.01.2020 г по 31.12.2020 г. выполненно работ (оказанно услуг) на общую сумму 100498 (сто тысяч четыреста девяносто восемь) рублей 15 коп.</t>
  </si>
  <si>
    <t>2. Всего за период с 01.01.2020 г по 31.12.2020 г. выполненно работ (оказанно услуг) на общую сумму 49517 (сорок девять тысяч пятьсот семнадцать) рублей 56 коп.</t>
  </si>
  <si>
    <t>2. Всего за период с 01.01.2020 г по 31.12.2020 г. выполненно работ (оказанно услуг) на общую сумму 49089 (сорок девять тысяч восемьдесят девять) рублей 43 коп.</t>
  </si>
  <si>
    <t>2. Всего за период с 01.01.2020 г по 31.12.2020 г. выполненно работ (оказанно услуг) на общую сумму 48289 (сорок восемь тысяч двести восемьдесят девять) рублей 01 коп.</t>
  </si>
  <si>
    <t>2. Всего за период с 01.01.2020 г по 31.12.2020 г. выполненно работ (оказанно услуг) на общую сумму 46273 (сорок шесть тысяч двести семьдесят три) рубля 37 коп.</t>
  </si>
  <si>
    <t>2. Всего за период с 01.01.2020 г по 31.12.2020 г. выполненно работ (оказанно услуг) на общую сумму 47964 (сорок семь тысяч девятьсот шестьдесят четыре) рублей 06 коп.</t>
  </si>
  <si>
    <t>Техдиагностирование внутридомового газового оборудования (доп.сбор)</t>
  </si>
  <si>
    <t>2. Всего за период с 01.01.2020 г по 31.12.2020 г. выполненно работ (оказанно услуг) на общую сумму 46300 (сорок шесть тысяч триста) рублей 85 коп.</t>
  </si>
  <si>
    <t>2. Всего за период с 01.01.2020 г по 31.12.2020 г. выполненно работ (оказанно услуг) на общую сумму 46939 (сорок шесть тысяч девятьсот тридцать девять) рублей 62 коп.</t>
  </si>
  <si>
    <t>2. Всего за период с 01.01.2020 г по 31.12.2020 г. выполненно работ (оказанно услуг) на общую сумму 81050 (восемьдесят одна тысяча пятьдесят) рублей 56 коп.</t>
  </si>
  <si>
    <t>2. Всего за период с 01.01.2020 г по 31.12.2020 г. выполненно работ (оказанно услуг) на общую сумму 63197 (шестьдесят три тысячи сто девяносто семь) рублей 69 коп.</t>
  </si>
  <si>
    <t>2. Всего за период с 01.01.2020 г по 31.12.2020 г. выполненно работ (оказанно услуг) на общую сумму 69361 (шестьдесят девять тысяч триста шестьдесят один) рубль 03 коп.</t>
  </si>
  <si>
    <t>2. Всего за период с 01.01.2020 г по 31.12.2020 г. выполненно работ (оказанно услуг) на общую сумму 58551 (пятьдесят восемь тысяч пятьсот пятьдесят один) рубль 37 коп.</t>
  </si>
  <si>
    <t>2. Всего за период с 01.01.2020 г по 31.12.2020 г. выполненно работ (оказанно услуг) на общую сумму 58574 (пятьдесят восемь тысяч пятьсот семьдесят четыре) рубля 81 коп.</t>
  </si>
  <si>
    <t>Спил и корчевание деревьев с вывозом на свалку КС)</t>
  </si>
  <si>
    <t>2. Всего за период с 01.01.2020 г по 31.12.2020 г. выполненно работ (оказанно услуг) на общую сумму 74872,48 (семьдесят четыре тысячи восемьсот семьдесят два) рубля 48 коп.</t>
  </si>
  <si>
    <t>2. Всего за период с 01.01.2020 г по 31.12.2020 г. выполненно работ (оказанно услуг) на общую сумму 95890 (девяносто пять тысяч восемьсот девяносто) рублей 09 коп.</t>
  </si>
  <si>
    <t>2. Всего за период с 01.01.2020 г по 31.12.2020 г. выполненно работ (оказанно услуг) на общую сумму 56439,45 (пятьдесят шесть тысяч четыреста тридцать девять) рублей 45 коп.</t>
  </si>
  <si>
    <t>2. Всего за период с 01.01.2020 г по 31.12.2020 г. выполненно работ (оказанно услуг) на общую сумму 71312 (семьдесят одна тысяча триста двенадцать) рублей 90 коп.</t>
  </si>
  <si>
    <t>2. Всего за период с 01.01.2020 г по 31.12.2020 г. выполненно работ (оказанно услуг) на общую сумму 61647 (шестьдесят одна тысяча шестьсот сорок семь) рублей 21 коп.</t>
  </si>
  <si>
    <t>Смена светильников</t>
  </si>
  <si>
    <t>2. Всего за период с 01.01.2020 г по 31.12.2020 г. выполненно работ (оказанно услуг) на общую сумму 88771 (восемьдесят восемь тысяч семьсот семьдесят один) рубль 41 коп.</t>
  </si>
  <si>
    <t>Ремонт теплообменника (доп.сбор)</t>
  </si>
  <si>
    <t>2. Всего за период с 01.01.2020 г по 31.12.2020 г. выполненно работ (оказанно услуг) на общую сумму 104017 (сто четыре тысячи семнадцать) рублей 19 коп.</t>
  </si>
  <si>
    <t>2. Всего за период с 01.01.2020 г по 31.12.2020 г. выполненно работ (оказанно услуг) на общую сумму 72131 (семьдесят две тысячи сто тридцать один) рубль 29 коп.</t>
  </si>
  <si>
    <t>Ремонт лавочки</t>
  </si>
  <si>
    <t>2. Всего за период с 01.01.2020 г по 31.12.2020 г. выполненно работ (оказанно услуг) на общую сумму 102683 (сто три тысячи шестьсот восемьдесят три) рубля 03 коп.</t>
  </si>
  <si>
    <t>2. Всего за период с 01.01.2020 г по 31.12.2020 г. выполненно работ (оказанно услуг) на общую сумму 88502 (восемьдесят восемь тысяч пятьсот два) рубля 26 коп.</t>
  </si>
  <si>
    <t>Передан материал в МУП "Водоканал" (труба Д110)</t>
  </si>
  <si>
    <t>2. Всего за период с 01.01.2020 г по 31.12.2020 г. выполненно работ (оказанно услуг) на общую сумму 107966 (сто семь тысяч девятьсот шестьдесят шесть) рублей 21 коп.</t>
  </si>
  <si>
    <t>2. Всего за период с 01.01.2020 г по 31.12.2020 г. выполненно работ (оказанно услуг) на общую сумму 111070 (сто одиннадцать тысяч семьдесят) рублей 39 коп.</t>
  </si>
  <si>
    <t>2. Всего за период с 01.01.2020 г по 31.12.2020 г. выполненно работ (оказанно услуг) на общую сумму 90704 (девяносто тысяч семьсот четыре) рубля 37 коп.</t>
  </si>
  <si>
    <t>2. Всего за период с 01.01.2020 г по 31.12.2020 г. выполненно работ (оказанно услуг) на общую сумму 97902 (девяносто семь тысяч девятьсот два) рубля 29 коп.</t>
  </si>
  <si>
    <t>2. Всего за период с 01.01.2020 г по 31.12.2020 г. выполненно работ (оказанно услуг) на общую сумму 80781 (восемьдесят тысяч семьсот восемльдесят один) рубль 07 коп.</t>
  </si>
  <si>
    <t>Смена ламп накаливания</t>
  </si>
  <si>
    <t>2. Всего за период с 01.01.2020 г по 31.12.2020 г. выполненно работ (оказанно услуг) на общую сумму 208314 (двести восемь тысяч триста четырнадцать) рублей 06 коп.</t>
  </si>
  <si>
    <t>Вывоз мусора</t>
  </si>
  <si>
    <t>Смена труб в подвале</t>
  </si>
  <si>
    <t>Ремонт ступеней</t>
  </si>
  <si>
    <t>Ремонт подъезда</t>
  </si>
  <si>
    <t>2. Всего за период с 01.01.2020 г по 31.12.2020 г. выполненно работ (оказанно услуг) на общую сумму 186474 (сто восемьдесят шесть тысяч четыреста семьдесят четыре) рубля 96 коп.</t>
  </si>
  <si>
    <t>Замена труб на водомерной раме</t>
  </si>
  <si>
    <t>2. Всего за период с 01.01.2020 г по 31.12.2020 г. выполненно работ (оказанно услуг) на общую сумму 176231 (сто семьдесят шесть тысяч двести тридцать) рублей 15 коп.</t>
  </si>
  <si>
    <t>Ремонт отмостки</t>
  </si>
  <si>
    <t>Установка окон ПВХ</t>
  </si>
  <si>
    <t>2. Всего за период с 01.01.2020 г по 31.12.2020 г. выполненно работ (оказанно услуг) на общую сумму 328224 (триста двадцать восемь тысяч двести двадцать четыре) рубля 09 коп.</t>
  </si>
  <si>
    <t>по заявке</t>
  </si>
  <si>
    <t>2. Всего за период с 01.01.2020 г по 31.12.2020 г. выполненно работ (оказанно услуг) на общую сумму 91663 (девяносто одна тысяча шестьсот шестьдесят три) рубля 89 коп.</t>
  </si>
  <si>
    <t>Смена трубы д 25 мм</t>
  </si>
  <si>
    <t>Смена резьбы и пробки на радиаторе</t>
  </si>
  <si>
    <t>Замена насоса</t>
  </si>
  <si>
    <t>Смена ламп патронов</t>
  </si>
  <si>
    <t>Ремонт потолка</t>
  </si>
  <si>
    <t>2. Всего за период с 01.01.2020 г по 31.12.2020 г. выполненно работ (оказанно услуг) на общую сумму 126007 (сто двадцать шесть тысяч семь) рублей 98 коп.</t>
  </si>
  <si>
    <t xml:space="preserve">3.На 01.01.2021 года задолженность составляет 198743,11 руб. За период с 01.01.2020 г. по 31.12.2020г. начисленно 284261,28 руб., полученно денежных средств за данный период 269847,32 руб., резервный фонд начисленно 40470 руб., получено 38053,31 руб. </t>
  </si>
  <si>
    <t>Ремонт пола в подъезде</t>
  </si>
  <si>
    <t>2. Всего за период с 01.01.2020 г по 31.12.2020 г. выполненно работ (оказанно услуг) на общую сумму 75676 (семьдесят пять тысяч шестьсот семьдесят шесть) рублей 54 коп.</t>
  </si>
  <si>
    <t>Ремонт дверей</t>
  </si>
  <si>
    <t>Поверка прибора учета (доп.средства)</t>
  </si>
  <si>
    <t>2. Всего за период с 01.01.2020 г по 31.12.2020 г. выполненно работ (оказанно услуг) на общую сумму 81772 (восемьдесят одна тысяча семьсот семьдесят два) рубля 65 коп.</t>
  </si>
  <si>
    <t>2. Всего за период с 01.01.2020 г по 31.12.2020 г. выполненно работ (оказанно услуг) на общую сумму 89140 (восемьдесят девять тысяч сто сорок) рублей 26 коп.</t>
  </si>
  <si>
    <t>2. Всего за период с 01.01.2020 г по 31.12.2020 г. выполненно работ (оказанно услуг) на общую сумму 34934 (тридцать четыре тысячи девятьсот тридцать четыре) рубля 11 коп.</t>
  </si>
  <si>
    <t>Ремонт пола</t>
  </si>
  <si>
    <t>2. Всего за период с 01.01.2020 г по 31.12.2020 г. выполненно работ (оказанно услуг) на общую сумму 103280 (сто три тысячи двести восемьдесят) рублей 06 коп.</t>
  </si>
  <si>
    <t>Замена водяного счетчика (КС)</t>
  </si>
  <si>
    <t>2. Всего за период с 01.01.2020 г по 31.12.2020 г. выполненно работ (оказанно услуг) на общую сумму 50961 (пятьдесят тысяч девятьсот шестьдесят один) рубль 52 коп.</t>
  </si>
  <si>
    <t>Изготовление и устройство скамьи  (КС) доп.оплата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</si>
  <si>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Биологическая,4/1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</si>
  <si>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2. Всего за период с 01.01.2020 г по 31.12.2020 г. выполненно работ (оказанно услуг) на общую сумму 103461 (сто три тысячи четыреста шестьдесят один) рубль 21 коп.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</si>
  <si>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Биологическая,10/1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</si>
  <si>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2. Всего за период с 01.01.2020 г по 31.12.2020 г. выполненно работ (оказанно услуг) на общую сумму 178198 (сто семьдесят восемь тысяч сто девяносто восемь) рублей 02 коп.</t>
  </si>
  <si>
    <t>2. Всего за период с 01.01.2020 г по 31.12.2020 г. выполненно работ (оказанно услуг) на общую сумму 44765 (сорок четыре тысячи семьсот шестьдесят пять) рублей 62 коп.</t>
  </si>
  <si>
    <t xml:space="preserve">3.  На 01.01.2021 года задолженность составляет 25007,73 руб. За период с 01.01.2020 г. по 31.12.2020 г. начисленно 63139,73 руб., полученно денежных средств за данный период 33464,31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</si>
  <si>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</si>
  <si>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Протокола,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</si>
  <si>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2. Всего за период с 01.01.2020 г по 31.12.2020 г. выполненно работ (оказанно услуг) на общую сумму 90338 (девяносто тысяч триста тридцать восемь) рублей 85 коп.</t>
  </si>
  <si>
    <t>3. На 01.01.2021 г задолженость составляет 5979,79 руб. За период с 01.01.2020 г. по 31.12.2020 г. начисленно 220730,83 руб., полученно денежных средств за данный период 211229,35 руб.</t>
  </si>
  <si>
    <t>3. На 01.01.2021 г задолженость составляет 2559,36 руб. За период с 01.01.2020 г. по 31.12.2020 г. начисленно 204334,75 руб., полученно денежных средств за данный период 226525,84 руб.,  текущий ремонт резервный фонд начисленно за данный период 29705 руб, поступило 26647,06 руб.</t>
  </si>
  <si>
    <t xml:space="preserve">3. Задолженность на 01.01.2021 года составляет 5008,24 руб. За период с 01.01.2020 г. по 31.12.2020 г. начисленно 99040,10 руб., полученно денежных средств за данный период 93654,92 руб. </t>
  </si>
  <si>
    <t>2. Всего за период с 01.01.2020 г по 31.12.2020 г. выполненно работ (оказанно услуг) на общую сумму 101903 (сто одна тысяча девятьсот три) рублей 33 коп.</t>
  </si>
  <si>
    <t xml:space="preserve">3.  За период с 01.01.2020 г. по 31.12.2020 г. начисленно 82067,90 руб., полученно денедных средств за данный период 89307,96 руб. </t>
  </si>
  <si>
    <t xml:space="preserve">3.Задолженность на 01.01.2021 года составляет 4816,34 руб. За период с 01.01.2019 г. по 31.12.2020 г. начисленно 68788,03  руб., полученно денежных средств за 2020 год 72040,35 руб. </t>
  </si>
  <si>
    <t>3.  На 01.01.2021 г задолженость составляет 12526,63 руб.За период с 01.01.2020 г. по 31.12.2020 г. начисленно 189033,60 руб., полученно денежых средств 166972,15 руб.</t>
  </si>
  <si>
    <t xml:space="preserve">3. На 01.01.2021 г задолженость составляет 786,76 руб. За период с 01.01.2020 г. по 31.12.2020 г. начисленно 62411,18 руб., полученно денежных средств за данный период 61699,40 руб. </t>
  </si>
  <si>
    <t>3.На 01.01.2021 года задолженность составляет 15720,15 руб. За период с 01.01.2020 г. по 31.12.2020 г. начисленно 39483,44 руб., полученно денежных средств за данный период 30848,36 руб.</t>
  </si>
  <si>
    <t xml:space="preserve">3.На 01.01.2020 года задолженность составляет 39258,62 руб. За период с 01.01.2020 г. по 31.12.20 г. начисленно 88416,05 руб., полученно денежных средств за данный период 76809,10 руб. </t>
  </si>
  <si>
    <t>3.На 01.01.2021 года задолженность составляет 81562,92руб. За период с 01.01.2020 г. по 31.12.2020 г. начисленно 56967,30 руб., полученно денежных средств за данный период 46234,71 руб.</t>
  </si>
  <si>
    <r>
      <t>3.На 01.01.2021 года задолженность составляет 41497,58 руб</t>
    </r>
    <r>
      <rPr>
        <b/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За период с 01.01.2020 г. по 31.12.2020 г. начисленно 89953,25 руб., полученно денежных средств за данный период 139031,86 руб. </t>
    </r>
  </si>
  <si>
    <t xml:space="preserve">один раз </t>
  </si>
  <si>
    <t>2. Всего за период с 01.01.2020 г по 31.12.2020 г. выполненно работ (оказанно услуг) на общую сумму 89340 (восемьдесят девять тысяч триста сорок) рублей 14 коп.</t>
  </si>
  <si>
    <t>2. Всего за период с 01.01.2020 г по 31.12.2020 г. выполненно работ (оказанно услуг) на общую сумму 204339 (двести четыре тысячи триста тридцать девять) рублей 80 коп.</t>
  </si>
  <si>
    <t>2. Всего за период с 01.01.2020 г по 31.12.2020 г. выполненно работ (оказанно услуг) на общую сумму 75252 (семьдесят пять тысяч двести пятьдесят два) рубля 33 коп.</t>
  </si>
  <si>
    <t>2. Всего за период с 01.01.2020 г по 31.12.2020 г. выполненно работ (оказанно услуг) на общую сумму 96154 (девяносто шесть тысяч сто пятьдесят четыре) рубля 72 коп.</t>
  </si>
  <si>
    <t>2. Всего за период с 01.01.2020 г по 31.12.2020 г. выполненно работ (оказанно услуг) на общую сумму 84426 (восемьдесят четыре тысячи четыреста двадцать шесть) рублей 90 коп.</t>
  </si>
  <si>
    <t>2. Всего за период с 01.01.2020 г по 31.12.2020 г. выполненно работ (оказанно услуг) на общую сумму 104649 (сто четыре тысячи шестьсот сорок девять) рублей 32 коп.</t>
  </si>
  <si>
    <t>2. Всего за период с 01.01.2020 г по 31.12.2020 г. выполненно работ (оказанно услуг) на общую сумму 114116 (сто четырнадцать тысяч сто шестнадцать) рублей 07 коп.</t>
  </si>
  <si>
    <t>2. Всего за период с 01.01.2020 г по 31.12.2020 г. выполненно работ (оказанно услуг) на общую сумму 63688 (шестьдесят три тысячи шестьсот восемьдесят восемь) рублей 39 коп.</t>
  </si>
  <si>
    <t>2. Всего за период с 01.01.2020 г по 31.12.2020 г. выполненно работ (оказанно услуг) на общую сумму 141928 (сто сорок одна тысяча девятьсот двадцать восемь) рублей 02 коп.</t>
  </si>
  <si>
    <t>2. Всего за период с 01.01.2020 г по 31.12.2020 г. выполненно работ (оказанно услуг) на общую сумму 108239 (сто восемь тысяч двести тридцать девять) рублей 12 коп.</t>
  </si>
  <si>
    <t>2. Всего за период с 01.01.2020 г по 31.12.2020 г. выполненно работ (оказанно услуг) на общую сумму 59036 (пятьдесят девять тысяч тридцать шесть) рублей 81 коп.</t>
  </si>
  <si>
    <t>2. Всего за период с 01.01.2020 г по 31.12.2020 г. выполненно работ (оказанно услуг) на общую сумму 80551 (восемьдесят тысяч пятьсот пятьдесят один) рубль 47 коп.</t>
  </si>
  <si>
    <t>2. Всего за период с 01.01.2020 г по 31.12.2020 г. выполненно работ (оказанно услуг) на общую сумму 78266 (семьдесят восемь тысч двести шестьдесят шесть) рублей 40 коп.</t>
  </si>
  <si>
    <t>2. Всего за период с 01.01.2020 г по 31.12.2020 г. выполненно работ (оказанно услуг) на общую сумму 75636 (семьдесят пять тысяч шестьсот трдцать шесть) рублей 89 коп.</t>
  </si>
  <si>
    <t>2. Всего за период с 01.01.2020 г по 31.12.2020 г. выполненно работ (оказанно услуг) на общую сумму 69197 (шестьдесят девять тысяч сто девяносто семь) рублей 78 коп.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</si>
</sst>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8" fillId="0" borderId="0"/>
  </cellStyleXfs>
  <cellXfs count="241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3" fillId="0" borderId="10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5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7" fillId="0" borderId="9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9" fillId="0" borderId="1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1" fillId="0" borderId="0" xfId="0" applyFont="1" applyBorder="1"/>
    <xf numFmtId="4" fontId="3" fillId="0" borderId="5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0" fillId="0" borderId="7" xfId="0" applyBorder="1"/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/>
    <xf numFmtId="4" fontId="3" fillId="0" borderId="0" xfId="0" applyNumberFormat="1" applyFont="1" applyBorder="1" applyAlignment="1">
      <alignment horizontal="center" vertical="center" wrapText="1"/>
    </xf>
    <xf numFmtId="0" fontId="16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left" vertical="center" wrapText="1"/>
    </xf>
    <xf numFmtId="4" fontId="17" fillId="0" borderId="16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4" xfId="2" applyFont="1" applyBorder="1" applyAlignment="1">
      <alignment vertical="center" wrapText="1"/>
    </xf>
    <xf numFmtId="0" fontId="11" fillId="0" borderId="0" xfId="0" applyFont="1"/>
    <xf numFmtId="4" fontId="1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4" fontId="7" fillId="0" borderId="20" xfId="0" applyNumberFormat="1" applyFont="1" applyFill="1" applyBorder="1" applyAlignment="1">
      <alignment vertical="center" wrapText="1"/>
    </xf>
    <xf numFmtId="4" fontId="9" fillId="0" borderId="16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9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opLeftCell="A16" workbookViewId="0">
      <selection activeCell="E22" sqref="E22"/>
    </sheetView>
  </sheetViews>
  <sheetFormatPr defaultRowHeight="15"/>
  <cols>
    <col min="1" max="1" width="36.28515625" customWidth="1"/>
    <col min="2" max="2" width="18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6" t="s">
        <v>0</v>
      </c>
      <c r="B1" s="236"/>
      <c r="C1" s="236"/>
      <c r="D1" s="236"/>
      <c r="E1" s="236"/>
    </row>
    <row r="2" spans="1:7" ht="36" customHeight="1">
      <c r="A2" s="237" t="s">
        <v>1</v>
      </c>
      <c r="B2" s="237"/>
      <c r="C2" s="237"/>
      <c r="D2" s="237"/>
      <c r="E2" s="237"/>
    </row>
    <row r="3" spans="1:7">
      <c r="A3" s="1"/>
      <c r="B3" s="1"/>
      <c r="C3" s="1"/>
      <c r="D3" s="1"/>
      <c r="E3" s="2"/>
    </row>
    <row r="4" spans="1:7">
      <c r="A4" s="159" t="s">
        <v>2</v>
      </c>
      <c r="B4" s="1"/>
      <c r="C4" s="1"/>
      <c r="D4" s="238" t="s">
        <v>143</v>
      </c>
      <c r="E4" s="238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233" t="s">
        <v>282</v>
      </c>
      <c r="B7" s="233"/>
      <c r="C7" s="233"/>
      <c r="D7" s="233"/>
      <c r="E7" s="233"/>
    </row>
    <row r="8" spans="1:7">
      <c r="A8" s="3"/>
      <c r="B8" s="3"/>
      <c r="C8" s="3"/>
      <c r="D8" s="3"/>
      <c r="E8" s="4"/>
    </row>
    <row r="9" spans="1:7" ht="45.75" customHeight="1">
      <c r="A9" s="233" t="s">
        <v>109</v>
      </c>
      <c r="B9" s="233"/>
      <c r="C9" s="233"/>
      <c r="D9" s="233"/>
      <c r="E9" s="233"/>
    </row>
    <row r="10" spans="1:7" ht="15.75" thickBot="1">
      <c r="A10" s="5"/>
      <c r="B10" s="5"/>
      <c r="C10" s="5"/>
      <c r="D10" s="5"/>
      <c r="E10" s="6"/>
      <c r="G10">
        <v>1174.5999999999999</v>
      </c>
    </row>
    <row r="11" spans="1:7" ht="84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</row>
    <row r="12" spans="1:7" ht="31.5" customHeight="1">
      <c r="A12" s="14" t="s">
        <v>121</v>
      </c>
      <c r="B12" s="11" t="s">
        <v>14</v>
      </c>
      <c r="C12" s="11" t="s">
        <v>8</v>
      </c>
      <c r="D12" s="12">
        <v>1.04</v>
      </c>
      <c r="E12" s="13">
        <f t="shared" ref="E12:E20" si="0">D12*$G$10*12</f>
        <v>14659.008000000002</v>
      </c>
    </row>
    <row r="13" spans="1:7" ht="96.75" customHeight="1">
      <c r="A13" s="215" t="s">
        <v>142</v>
      </c>
      <c r="B13" s="11" t="s">
        <v>107</v>
      </c>
      <c r="C13" s="11" t="s">
        <v>8</v>
      </c>
      <c r="D13" s="12">
        <v>2.1800000000000002</v>
      </c>
      <c r="E13" s="13">
        <f t="shared" si="0"/>
        <v>30727.536</v>
      </c>
    </row>
    <row r="14" spans="1:7">
      <c r="A14" s="14" t="s">
        <v>33</v>
      </c>
      <c r="B14" s="11" t="s">
        <v>107</v>
      </c>
      <c r="C14" s="11" t="s">
        <v>8</v>
      </c>
      <c r="D14" s="12">
        <v>0.06</v>
      </c>
      <c r="E14" s="13">
        <f t="shared" si="0"/>
        <v>845.71199999999976</v>
      </c>
    </row>
    <row r="15" spans="1:7" ht="32.25" customHeight="1">
      <c r="A15" s="14" t="s">
        <v>13</v>
      </c>
      <c r="B15" s="11" t="s">
        <v>107</v>
      </c>
      <c r="C15" s="11" t="s">
        <v>8</v>
      </c>
      <c r="D15" s="11">
        <v>4.04</v>
      </c>
      <c r="E15" s="13">
        <f t="shared" si="0"/>
        <v>56944.608</v>
      </c>
    </row>
    <row r="16" spans="1:7">
      <c r="A16" s="14" t="s">
        <v>29</v>
      </c>
      <c r="B16" s="11" t="s">
        <v>14</v>
      </c>
      <c r="C16" s="11" t="s">
        <v>8</v>
      </c>
      <c r="D16" s="12">
        <v>2.98</v>
      </c>
      <c r="E16" s="13">
        <f t="shared" si="0"/>
        <v>42003.695999999996</v>
      </c>
    </row>
    <row r="17" spans="1:5" ht="25.5">
      <c r="A17" s="14" t="s">
        <v>15</v>
      </c>
      <c r="B17" s="11" t="s">
        <v>16</v>
      </c>
      <c r="C17" s="11" t="s">
        <v>8</v>
      </c>
      <c r="D17" s="12">
        <v>0.89</v>
      </c>
      <c r="E17" s="13">
        <f t="shared" si="0"/>
        <v>12544.727999999999</v>
      </c>
    </row>
    <row r="18" spans="1:5" ht="25.5">
      <c r="A18" s="14" t="s">
        <v>17</v>
      </c>
      <c r="B18" s="11" t="s">
        <v>16</v>
      </c>
      <c r="C18" s="11" t="s">
        <v>8</v>
      </c>
      <c r="D18" s="15">
        <v>0.5</v>
      </c>
      <c r="E18" s="13">
        <f t="shared" si="0"/>
        <v>7047.5999999999995</v>
      </c>
    </row>
    <row r="19" spans="1:5" ht="25.5">
      <c r="A19" s="14" t="s">
        <v>18</v>
      </c>
      <c r="B19" s="11" t="s">
        <v>16</v>
      </c>
      <c r="C19" s="11" t="s">
        <v>8</v>
      </c>
      <c r="D19" s="11">
        <v>0.32</v>
      </c>
      <c r="E19" s="13">
        <f t="shared" si="0"/>
        <v>4510.4639999999999</v>
      </c>
    </row>
    <row r="20" spans="1:5">
      <c r="A20" s="14" t="s">
        <v>19</v>
      </c>
      <c r="B20" s="11" t="s">
        <v>14</v>
      </c>
      <c r="C20" s="11" t="s">
        <v>8</v>
      </c>
      <c r="D20" s="11">
        <v>2.15</v>
      </c>
      <c r="E20" s="13">
        <f t="shared" si="0"/>
        <v>30304.68</v>
      </c>
    </row>
    <row r="21" spans="1:5">
      <c r="A21" s="14" t="s">
        <v>298</v>
      </c>
      <c r="B21" s="11"/>
      <c r="C21" s="11" t="s">
        <v>126</v>
      </c>
      <c r="D21" s="11"/>
      <c r="E21" s="13">
        <v>4200</v>
      </c>
    </row>
    <row r="22" spans="1:5">
      <c r="A22" s="14" t="s">
        <v>129</v>
      </c>
      <c r="B22" s="11"/>
      <c r="C22" s="11" t="s">
        <v>126</v>
      </c>
      <c r="D22" s="11"/>
      <c r="E22" s="13">
        <v>20610.38</v>
      </c>
    </row>
    <row r="23" spans="1:5">
      <c r="A23" s="14" t="s">
        <v>297</v>
      </c>
      <c r="B23" s="11"/>
      <c r="C23" s="11" t="s">
        <v>126</v>
      </c>
      <c r="D23" s="11"/>
      <c r="E23" s="13">
        <v>6032</v>
      </c>
    </row>
    <row r="24" spans="1:5" ht="25.5">
      <c r="A24" s="14" t="s">
        <v>144</v>
      </c>
      <c r="B24" s="11"/>
      <c r="C24" s="11" t="s">
        <v>126</v>
      </c>
      <c r="D24" s="11"/>
      <c r="E24" s="13">
        <v>37144</v>
      </c>
    </row>
    <row r="25" spans="1:5">
      <c r="A25" s="14" t="s">
        <v>279</v>
      </c>
      <c r="B25" s="11"/>
      <c r="C25" s="11" t="s">
        <v>126</v>
      </c>
      <c r="D25" s="11"/>
      <c r="E25" s="13">
        <v>1569</v>
      </c>
    </row>
    <row r="26" spans="1:5">
      <c r="A26" s="14" t="s">
        <v>280</v>
      </c>
      <c r="B26" s="11"/>
      <c r="C26" s="11" t="s">
        <v>126</v>
      </c>
      <c r="D26" s="11"/>
      <c r="E26" s="13">
        <v>1469</v>
      </c>
    </row>
    <row r="27" spans="1:5">
      <c r="A27" s="14" t="s">
        <v>281</v>
      </c>
      <c r="B27" s="11"/>
      <c r="C27" s="11" t="s">
        <v>126</v>
      </c>
      <c r="D27" s="11"/>
      <c r="E27" s="13">
        <v>486</v>
      </c>
    </row>
    <row r="28" spans="1:5" ht="19.5" thickBot="1">
      <c r="A28" s="16" t="s">
        <v>20</v>
      </c>
      <c r="B28" s="17"/>
      <c r="C28" s="17"/>
      <c r="D28" s="18"/>
      <c r="E28" s="19">
        <f>SUM(E12:E27)</f>
        <v>271098.41200000001</v>
      </c>
    </row>
    <row r="29" spans="1:5">
      <c r="A29" s="5"/>
      <c r="B29" s="5"/>
      <c r="C29" s="5"/>
      <c r="D29" s="5"/>
      <c r="E29" s="6"/>
    </row>
    <row r="30" spans="1:5" ht="30.75" customHeight="1">
      <c r="A30" s="233" t="s">
        <v>299</v>
      </c>
      <c r="B30" s="233"/>
      <c r="C30" s="233"/>
      <c r="D30" s="233"/>
      <c r="E30" s="233"/>
    </row>
    <row r="31" spans="1:5">
      <c r="A31" s="138"/>
      <c r="B31" s="138"/>
      <c r="C31" s="138"/>
      <c r="D31" s="138"/>
      <c r="E31" s="139"/>
    </row>
    <row r="32" spans="1:5" ht="33" customHeight="1">
      <c r="A32" s="233" t="s">
        <v>389</v>
      </c>
      <c r="B32" s="233"/>
      <c r="C32" s="233"/>
      <c r="D32" s="233"/>
      <c r="E32" s="233"/>
    </row>
    <row r="33" spans="1:5">
      <c r="A33" s="140"/>
      <c r="B33" s="140"/>
      <c r="C33" s="140"/>
      <c r="D33" s="140"/>
      <c r="E33" s="140"/>
    </row>
    <row r="34" spans="1:5" ht="14.25" customHeight="1">
      <c r="A34" s="233" t="s">
        <v>99</v>
      </c>
      <c r="B34" s="233"/>
      <c r="C34" s="233"/>
      <c r="D34" s="233"/>
      <c r="E34" s="233"/>
    </row>
    <row r="35" spans="1:5">
      <c r="A35" s="5"/>
      <c r="B35" s="5"/>
      <c r="C35" s="5"/>
      <c r="D35" s="5"/>
      <c r="E35" s="6"/>
    </row>
    <row r="36" spans="1:5">
      <c r="A36" s="234" t="s">
        <v>46</v>
      </c>
      <c r="B36" s="234"/>
      <c r="C36" s="234"/>
      <c r="D36" s="234"/>
      <c r="E36" s="234"/>
    </row>
    <row r="37" spans="1:5">
      <c r="A37" s="5"/>
      <c r="B37" s="5"/>
      <c r="C37" s="5"/>
      <c r="D37" s="5"/>
      <c r="E37" s="6"/>
    </row>
    <row r="38" spans="1:5" ht="28.5" customHeight="1">
      <c r="A38" s="233" t="s">
        <v>21</v>
      </c>
      <c r="B38" s="233"/>
      <c r="C38" s="233"/>
      <c r="D38" s="233"/>
      <c r="E38" s="233"/>
    </row>
    <row r="39" spans="1:5">
      <c r="A39" s="5"/>
      <c r="B39" s="5"/>
      <c r="C39" s="5"/>
      <c r="D39" s="5"/>
      <c r="E39" s="6"/>
    </row>
    <row r="40" spans="1:5">
      <c r="A40" s="5"/>
      <c r="B40" s="5"/>
      <c r="C40" s="5"/>
      <c r="D40" s="5"/>
      <c r="E40" s="6"/>
    </row>
    <row r="41" spans="1:5">
      <c r="A41" s="235" t="s">
        <v>22</v>
      </c>
      <c r="B41" s="235"/>
      <c r="C41" s="235"/>
      <c r="D41" s="235"/>
      <c r="E41" s="235"/>
    </row>
    <row r="42" spans="1:5">
      <c r="A42" s="5"/>
      <c r="B42" s="5"/>
      <c r="C42" s="5"/>
      <c r="D42" s="5"/>
      <c r="E42" s="6"/>
    </row>
    <row r="43" spans="1:5">
      <c r="A43" s="5" t="s">
        <v>23</v>
      </c>
      <c r="B43" s="5" t="s">
        <v>222</v>
      </c>
      <c r="C43" s="5"/>
      <c r="D43" s="5"/>
      <c r="E43" s="6" t="s">
        <v>25</v>
      </c>
    </row>
    <row r="44" spans="1:5">
      <c r="A44" s="5"/>
      <c r="B44" s="234" t="s">
        <v>223</v>
      </c>
      <c r="C44" s="234"/>
      <c r="D44" s="234"/>
      <c r="E44" s="6" t="s">
        <v>27</v>
      </c>
    </row>
    <row r="45" spans="1:5">
      <c r="A45" s="5"/>
      <c r="B45" s="5"/>
      <c r="C45" s="5"/>
      <c r="D45" s="5"/>
      <c r="E45" s="6"/>
    </row>
    <row r="46" spans="1:5">
      <c r="A46" s="5"/>
      <c r="B46" s="5"/>
      <c r="C46" s="5"/>
      <c r="D46" s="5"/>
      <c r="E46" s="6"/>
    </row>
    <row r="47" spans="1:5">
      <c r="A47" s="5" t="s">
        <v>28</v>
      </c>
      <c r="B47" s="5" t="s">
        <v>24</v>
      </c>
      <c r="C47" s="5"/>
      <c r="D47" s="5"/>
      <c r="E47" s="6" t="s">
        <v>25</v>
      </c>
    </row>
    <row r="48" spans="1:5">
      <c r="A48" s="5"/>
      <c r="B48" s="232" t="s">
        <v>26</v>
      </c>
      <c r="C48" s="232"/>
      <c r="D48" s="232"/>
      <c r="E48" s="6" t="s">
        <v>27</v>
      </c>
    </row>
    <row r="49" spans="1:5">
      <c r="A49" s="5"/>
      <c r="B49" s="5"/>
      <c r="C49" s="5"/>
      <c r="D49" s="5"/>
      <c r="E49" s="6"/>
    </row>
  </sheetData>
  <mergeCells count="13">
    <mergeCell ref="A30:E30"/>
    <mergeCell ref="A1:E1"/>
    <mergeCell ref="A2:E2"/>
    <mergeCell ref="D4:E4"/>
    <mergeCell ref="A7:E7"/>
    <mergeCell ref="A9:E9"/>
    <mergeCell ref="B48:D48"/>
    <mergeCell ref="A32:E32"/>
    <mergeCell ref="A34:E34"/>
    <mergeCell ref="A36:E36"/>
    <mergeCell ref="A38:E38"/>
    <mergeCell ref="A41:E41"/>
    <mergeCell ref="B44:D44"/>
  </mergeCells>
  <pageMargins left="0.23622047244094491" right="0.19685039370078741" top="0.23622047244094491" bottom="0.23622047244094491" header="0.15748031496062992" footer="0.15748031496062992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5"/>
  <sheetViews>
    <sheetView topLeftCell="A21" workbookViewId="0">
      <selection activeCell="A27" sqref="A27:E2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29"/>
    </row>
    <row r="2" spans="1:8" ht="36" customHeight="1">
      <c r="A2" s="237" t="s">
        <v>1</v>
      </c>
      <c r="B2" s="237"/>
      <c r="C2" s="237"/>
      <c r="D2" s="237"/>
      <c r="E2" s="237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238" t="s">
        <v>143</v>
      </c>
      <c r="E4" s="238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3" t="s">
        <v>165</v>
      </c>
      <c r="B7" s="233"/>
      <c r="C7" s="233"/>
      <c r="D7" s="233"/>
      <c r="E7" s="233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40</v>
      </c>
      <c r="B9" s="233"/>
      <c r="C9" s="233"/>
      <c r="D9" s="233"/>
      <c r="E9" s="233"/>
      <c r="F9" s="26"/>
    </row>
    <row r="10" spans="1:8" ht="15.75" thickBot="1">
      <c r="A10" s="5"/>
      <c r="B10" s="5"/>
      <c r="C10" s="5"/>
      <c r="D10" s="5"/>
      <c r="E10" s="6"/>
      <c r="F10" s="6"/>
      <c r="H10">
        <v>230.2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1104.96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1436.4479999999999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0.87</v>
      </c>
      <c r="E14" s="176">
        <f t="shared" si="0"/>
        <v>2403.2879999999996</v>
      </c>
      <c r="F14" s="39"/>
    </row>
    <row r="15" spans="1:8" ht="38.25">
      <c r="A15" s="14" t="s">
        <v>121</v>
      </c>
      <c r="B15" s="11" t="s">
        <v>14</v>
      </c>
      <c r="C15" s="11" t="s">
        <v>8</v>
      </c>
      <c r="D15" s="12">
        <v>0.6</v>
      </c>
      <c r="E15" s="176">
        <f t="shared" si="0"/>
        <v>1657.4399999999998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1</v>
      </c>
      <c r="E16" s="176">
        <f t="shared" si="0"/>
        <v>2762.3999999999996</v>
      </c>
      <c r="F16" s="39"/>
      <c r="G16" s="116"/>
    </row>
    <row r="17" spans="1:8" ht="25.5">
      <c r="A17" s="14" t="s">
        <v>13</v>
      </c>
      <c r="B17" s="11" t="s">
        <v>107</v>
      </c>
      <c r="C17" s="11" t="s">
        <v>8</v>
      </c>
      <c r="D17" s="11">
        <v>8.44</v>
      </c>
      <c r="E17" s="176">
        <f t="shared" si="0"/>
        <v>23314.655999999999</v>
      </c>
      <c r="F17" s="39"/>
    </row>
    <row r="18" spans="1:8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8784.4320000000007</v>
      </c>
      <c r="F18" s="39"/>
    </row>
    <row r="19" spans="1:8">
      <c r="A19" s="14" t="s">
        <v>33</v>
      </c>
      <c r="B19" s="11" t="s">
        <v>107</v>
      </c>
      <c r="C19" s="11" t="s">
        <v>8</v>
      </c>
      <c r="D19" s="12">
        <v>0.28999999999999998</v>
      </c>
      <c r="E19" s="176">
        <f t="shared" si="0"/>
        <v>801.09599999999989</v>
      </c>
      <c r="F19" s="39"/>
    </row>
    <row r="20" spans="1:8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2707.152</v>
      </c>
      <c r="F20" s="39"/>
    </row>
    <row r="21" spans="1:8" ht="25.5">
      <c r="A21" s="14" t="s">
        <v>100</v>
      </c>
      <c r="B21" s="11" t="s">
        <v>16</v>
      </c>
      <c r="C21" s="11" t="s">
        <v>8</v>
      </c>
      <c r="D21" s="12">
        <v>1.69</v>
      </c>
      <c r="E21" s="176">
        <f t="shared" si="0"/>
        <v>4668.4560000000001</v>
      </c>
      <c r="F21" s="39"/>
      <c r="G21" s="116"/>
    </row>
    <row r="22" spans="1:8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966.8399999999998</v>
      </c>
      <c r="F22" s="39"/>
      <c r="G22" s="116"/>
    </row>
    <row r="23" spans="1:8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76">
        <f t="shared" si="0"/>
        <v>3038.64</v>
      </c>
      <c r="F23" s="39"/>
      <c r="G23" s="116"/>
    </row>
    <row r="24" spans="1:8" ht="25.5">
      <c r="A24" s="21" t="s">
        <v>297</v>
      </c>
      <c r="B24" s="22"/>
      <c r="C24" s="22" t="s">
        <v>126</v>
      </c>
      <c r="D24" s="22"/>
      <c r="E24" s="185">
        <v>5391</v>
      </c>
      <c r="F24" s="39"/>
      <c r="G24" s="116"/>
    </row>
    <row r="25" spans="1:8" ht="19.5" thickBot="1">
      <c r="A25" s="16" t="s">
        <v>32</v>
      </c>
      <c r="B25" s="17"/>
      <c r="C25" s="17"/>
      <c r="D25" s="18"/>
      <c r="E25" s="115">
        <f>SUM(E12:E24)</f>
        <v>59036.80799999999</v>
      </c>
      <c r="F25" s="40"/>
      <c r="G25" s="116"/>
    </row>
    <row r="26" spans="1:8">
      <c r="A26" s="5"/>
      <c r="B26" s="5"/>
      <c r="C26" s="5"/>
      <c r="D26" s="5"/>
      <c r="E26" s="6"/>
      <c r="F26" s="6"/>
    </row>
    <row r="27" spans="1:8" ht="32.25" customHeight="1">
      <c r="A27" s="233" t="s">
        <v>412</v>
      </c>
      <c r="B27" s="233"/>
      <c r="C27" s="233"/>
      <c r="D27" s="233"/>
      <c r="E27" s="233"/>
      <c r="F27" s="26"/>
      <c r="H27" s="116"/>
    </row>
    <row r="28" spans="1:8">
      <c r="A28" s="5"/>
      <c r="B28" s="5"/>
      <c r="C28" s="5"/>
      <c r="D28" s="5"/>
      <c r="E28" s="6"/>
      <c r="F28" s="6"/>
    </row>
    <row r="29" spans="1:8" ht="33" customHeight="1">
      <c r="A29" s="233" t="s">
        <v>167</v>
      </c>
      <c r="B29" s="233"/>
      <c r="C29" s="233"/>
      <c r="D29" s="233"/>
      <c r="E29" s="233"/>
      <c r="F29" s="26"/>
    </row>
    <row r="30" spans="1:8">
      <c r="A30" s="118"/>
      <c r="B30" s="118"/>
      <c r="C30" s="118"/>
      <c r="D30" s="118"/>
      <c r="E30" s="118"/>
      <c r="F30" s="6"/>
    </row>
    <row r="31" spans="1:8" ht="33" customHeight="1">
      <c r="A31" s="233" t="s">
        <v>99</v>
      </c>
      <c r="B31" s="233"/>
      <c r="C31" s="233"/>
      <c r="D31" s="233"/>
      <c r="E31" s="233"/>
      <c r="F31" s="27"/>
    </row>
    <row r="32" spans="1:8">
      <c r="A32" s="5"/>
      <c r="B32" s="5"/>
      <c r="C32" s="5"/>
      <c r="D32" s="5"/>
      <c r="E32" s="6"/>
      <c r="F32" s="6"/>
    </row>
    <row r="33" spans="1:6">
      <c r="A33" s="234" t="s">
        <v>46</v>
      </c>
      <c r="B33" s="234"/>
      <c r="C33" s="234"/>
      <c r="D33" s="234"/>
      <c r="E33" s="234"/>
      <c r="F33" s="26"/>
    </row>
    <row r="34" spans="1:6">
      <c r="A34" s="5"/>
      <c r="B34" s="5"/>
      <c r="C34" s="5"/>
      <c r="D34" s="5"/>
      <c r="E34" s="6"/>
      <c r="F34" s="6"/>
    </row>
    <row r="35" spans="1:6" ht="28.5" customHeight="1">
      <c r="A35" s="233" t="s">
        <v>21</v>
      </c>
      <c r="B35" s="233"/>
      <c r="C35" s="233"/>
      <c r="D35" s="233"/>
      <c r="E35" s="233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28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3">
    <mergeCell ref="B44:D44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7:E37"/>
    <mergeCell ref="B40:D40"/>
    <mergeCell ref="A35:E35"/>
  </mergeCells>
  <pageMargins left="0.24" right="0.21" top="0.4" bottom="0.32" header="0.3" footer="0.2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topLeftCell="A16" workbookViewId="0">
      <selection activeCell="A7" sqref="A7:E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57031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56"/>
    </row>
    <row r="2" spans="1:8" ht="36" customHeight="1">
      <c r="A2" s="237" t="s">
        <v>1</v>
      </c>
      <c r="B2" s="237"/>
      <c r="C2" s="237"/>
      <c r="D2" s="237"/>
      <c r="E2" s="237"/>
      <c r="F2" s="157"/>
    </row>
    <row r="3" spans="1:8">
      <c r="A3" s="1"/>
      <c r="B3" s="1"/>
      <c r="C3" s="1"/>
      <c r="D3" s="1"/>
      <c r="E3" s="2"/>
      <c r="F3" s="2"/>
    </row>
    <row r="4" spans="1:8" ht="15" customHeight="1">
      <c r="A4" s="159" t="s">
        <v>2</v>
      </c>
      <c r="B4" s="1"/>
      <c r="C4" s="1"/>
      <c r="D4" s="238" t="s">
        <v>143</v>
      </c>
      <c r="E4" s="238"/>
      <c r="F4" s="158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" customHeight="1">
      <c r="A7" s="233" t="s">
        <v>168</v>
      </c>
      <c r="B7" s="233"/>
      <c r="C7" s="233"/>
      <c r="D7" s="233"/>
      <c r="E7" s="233"/>
      <c r="F7" s="159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110</v>
      </c>
      <c r="B9" s="233"/>
      <c r="C9" s="233"/>
      <c r="D9" s="233"/>
      <c r="E9" s="233"/>
      <c r="F9" s="159"/>
    </row>
    <row r="10" spans="1:8" ht="15.75" thickBot="1">
      <c r="A10" s="5"/>
      <c r="B10" s="5"/>
      <c r="C10" s="5"/>
      <c r="D10" s="5"/>
      <c r="E10" s="6"/>
      <c r="F10" s="6"/>
      <c r="H10">
        <v>1010.9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51">
      <c r="A12" s="14" t="s">
        <v>9</v>
      </c>
      <c r="B12" s="11" t="s">
        <v>107</v>
      </c>
      <c r="C12" s="11" t="s">
        <v>10</v>
      </c>
      <c r="D12" s="12">
        <v>0.49</v>
      </c>
      <c r="E12" s="13">
        <f>D12*$H$10*12</f>
        <v>5944.0920000000006</v>
      </c>
      <c r="F12" s="39"/>
    </row>
    <row r="13" spans="1:8" ht="51">
      <c r="A13" s="14" t="s">
        <v>34</v>
      </c>
      <c r="B13" s="11" t="s">
        <v>14</v>
      </c>
      <c r="C13" s="11" t="s">
        <v>8</v>
      </c>
      <c r="D13" s="12">
        <v>1.04</v>
      </c>
      <c r="E13" s="13">
        <f t="shared" ref="E13:E21" si="0">D13*$H$10*12</f>
        <v>12616.031999999999</v>
      </c>
      <c r="F13" s="39"/>
    </row>
    <row r="14" spans="1:8" ht="51">
      <c r="A14" s="14" t="s">
        <v>11</v>
      </c>
      <c r="B14" s="11" t="s">
        <v>107</v>
      </c>
      <c r="C14" s="11" t="s">
        <v>12</v>
      </c>
      <c r="D14" s="12">
        <v>0.1</v>
      </c>
      <c r="E14" s="13">
        <f t="shared" si="0"/>
        <v>1213.08</v>
      </c>
      <c r="F14" s="39"/>
    </row>
    <row r="15" spans="1:8" ht="25.5">
      <c r="A15" s="14" t="s">
        <v>13</v>
      </c>
      <c r="B15" s="11" t="s">
        <v>107</v>
      </c>
      <c r="C15" s="11" t="s">
        <v>8</v>
      </c>
      <c r="D15" s="11">
        <v>4.08</v>
      </c>
      <c r="E15" s="13">
        <f t="shared" si="0"/>
        <v>49493.663999999997</v>
      </c>
      <c r="F15" s="39"/>
    </row>
    <row r="16" spans="1:8">
      <c r="A16" s="14" t="s">
        <v>29</v>
      </c>
      <c r="B16" s="11" t="s">
        <v>14</v>
      </c>
      <c r="C16" s="11" t="s">
        <v>8</v>
      </c>
      <c r="D16" s="12">
        <v>2.98</v>
      </c>
      <c r="E16" s="13">
        <f t="shared" si="0"/>
        <v>36149.784</v>
      </c>
      <c r="F16" s="39"/>
    </row>
    <row r="17" spans="1:7">
      <c r="A17" s="14" t="s">
        <v>33</v>
      </c>
      <c r="B17" s="11" t="s">
        <v>107</v>
      </c>
      <c r="C17" s="11" t="s">
        <v>8</v>
      </c>
      <c r="D17" s="12">
        <v>0.14000000000000001</v>
      </c>
      <c r="E17" s="13">
        <f t="shared" si="0"/>
        <v>1698.3120000000001</v>
      </c>
      <c r="F17" s="39"/>
      <c r="G17" s="116"/>
    </row>
    <row r="18" spans="1:7" ht="25.5">
      <c r="A18" s="14" t="s">
        <v>15</v>
      </c>
      <c r="B18" s="11" t="s">
        <v>16</v>
      </c>
      <c r="C18" s="11" t="s">
        <v>8</v>
      </c>
      <c r="D18" s="12">
        <v>0.89</v>
      </c>
      <c r="E18" s="13">
        <f t="shared" si="0"/>
        <v>10796.412</v>
      </c>
      <c r="F18" s="39"/>
    </row>
    <row r="19" spans="1:7" ht="25.5">
      <c r="A19" s="14" t="s">
        <v>102</v>
      </c>
      <c r="B19" s="11" t="s">
        <v>16</v>
      </c>
      <c r="C19" s="11" t="s">
        <v>8</v>
      </c>
      <c r="D19" s="12">
        <v>0.5</v>
      </c>
      <c r="E19" s="13">
        <f t="shared" si="0"/>
        <v>6065.4</v>
      </c>
      <c r="F19" s="39"/>
    </row>
    <row r="20" spans="1:7" ht="25.5">
      <c r="A20" s="14" t="s">
        <v>18</v>
      </c>
      <c r="B20" s="11" t="s">
        <v>16</v>
      </c>
      <c r="C20" s="11" t="s">
        <v>8</v>
      </c>
      <c r="D20" s="11">
        <v>0.32</v>
      </c>
      <c r="E20" s="13">
        <f t="shared" si="0"/>
        <v>3881.8559999999998</v>
      </c>
      <c r="F20" s="39"/>
    </row>
    <row r="21" spans="1:7" ht="25.5">
      <c r="A21" s="14" t="s">
        <v>19</v>
      </c>
      <c r="B21" s="11" t="s">
        <v>14</v>
      </c>
      <c r="C21" s="11" t="s">
        <v>8</v>
      </c>
      <c r="D21" s="11">
        <v>2.12</v>
      </c>
      <c r="E21" s="13">
        <f t="shared" si="0"/>
        <v>25717.296000000002</v>
      </c>
      <c r="F21" s="39"/>
    </row>
    <row r="22" spans="1:7" ht="19.5" customHeight="1">
      <c r="A22" s="21" t="s">
        <v>95</v>
      </c>
      <c r="B22" s="22"/>
      <c r="C22" s="22" t="s">
        <v>126</v>
      </c>
      <c r="D22" s="22"/>
      <c r="E22" s="23">
        <v>19797.36</v>
      </c>
      <c r="F22" s="39"/>
    </row>
    <row r="23" spans="1:7" ht="25.5">
      <c r="A23" s="21" t="s">
        <v>129</v>
      </c>
      <c r="B23" s="22"/>
      <c r="C23" s="22" t="s">
        <v>126</v>
      </c>
      <c r="D23" s="22"/>
      <c r="E23" s="23">
        <v>18583.8</v>
      </c>
      <c r="F23" s="39"/>
    </row>
    <row r="24" spans="1:7" ht="25.5">
      <c r="A24" s="21" t="s">
        <v>297</v>
      </c>
      <c r="B24" s="22"/>
      <c r="C24" s="22" t="s">
        <v>126</v>
      </c>
      <c r="D24" s="22"/>
      <c r="E24" s="23">
        <v>5391</v>
      </c>
      <c r="F24" s="39"/>
    </row>
    <row r="25" spans="1:7">
      <c r="A25" s="21" t="s">
        <v>279</v>
      </c>
      <c r="B25" s="22"/>
      <c r="C25" s="22" t="s">
        <v>126</v>
      </c>
      <c r="D25" s="22"/>
      <c r="E25" s="23">
        <v>3881</v>
      </c>
      <c r="F25" s="39"/>
    </row>
    <row r="26" spans="1:7">
      <c r="A26" s="21" t="s">
        <v>287</v>
      </c>
      <c r="B26" s="22"/>
      <c r="C26" s="22" t="s">
        <v>126</v>
      </c>
      <c r="D26" s="22"/>
      <c r="E26" s="23">
        <v>1145</v>
      </c>
      <c r="F26" s="39"/>
    </row>
    <row r="27" spans="1:7">
      <c r="A27" s="21" t="s">
        <v>280</v>
      </c>
      <c r="B27" s="22"/>
      <c r="C27" s="22" t="s">
        <v>126</v>
      </c>
      <c r="D27" s="22"/>
      <c r="E27" s="23">
        <v>6279</v>
      </c>
      <c r="F27" s="39"/>
    </row>
    <row r="28" spans="1:7" ht="25.5">
      <c r="A28" s="21" t="s">
        <v>288</v>
      </c>
      <c r="B28" s="22"/>
      <c r="C28" s="22" t="s">
        <v>126</v>
      </c>
      <c r="D28" s="22"/>
      <c r="E28" s="23">
        <v>4635</v>
      </c>
      <c r="F28" s="39"/>
    </row>
    <row r="29" spans="1:7" ht="25.5">
      <c r="A29" s="21" t="s">
        <v>288</v>
      </c>
      <c r="B29" s="22"/>
      <c r="C29" s="22" t="s">
        <v>126</v>
      </c>
      <c r="D29" s="22"/>
      <c r="E29" s="23">
        <v>2560</v>
      </c>
      <c r="F29" s="39"/>
    </row>
    <row r="30" spans="1:7">
      <c r="A30" s="21" t="s">
        <v>280</v>
      </c>
      <c r="B30" s="22"/>
      <c r="C30" s="22" t="s">
        <v>126</v>
      </c>
      <c r="D30" s="22"/>
      <c r="E30" s="23">
        <v>5516</v>
      </c>
      <c r="F30" s="39"/>
    </row>
    <row r="31" spans="1:7">
      <c r="A31" s="21" t="s">
        <v>289</v>
      </c>
      <c r="B31" s="22"/>
      <c r="C31" s="22" t="s">
        <v>126</v>
      </c>
      <c r="D31" s="22"/>
      <c r="E31" s="23">
        <v>1200</v>
      </c>
      <c r="F31" s="39"/>
    </row>
    <row r="32" spans="1:7" ht="19.5" thickBot="1">
      <c r="A32" s="16" t="s">
        <v>32</v>
      </c>
      <c r="B32" s="17"/>
      <c r="C32" s="17"/>
      <c r="D32" s="18"/>
      <c r="E32" s="115">
        <f>SUM(E12:E31)</f>
        <v>222564.08799999999</v>
      </c>
      <c r="F32" s="40"/>
    </row>
    <row r="33" spans="1:8">
      <c r="A33" s="5"/>
      <c r="B33" s="5"/>
      <c r="C33" s="5"/>
      <c r="D33" s="5"/>
      <c r="E33" s="6"/>
      <c r="F33" s="6"/>
    </row>
    <row r="34" spans="1:8" ht="30" customHeight="1">
      <c r="A34" s="233" t="s">
        <v>306</v>
      </c>
      <c r="B34" s="233"/>
      <c r="C34" s="233"/>
      <c r="D34" s="233"/>
      <c r="E34" s="233"/>
      <c r="F34" s="159"/>
      <c r="H34" s="116"/>
    </row>
    <row r="35" spans="1:8">
      <c r="A35" s="5"/>
      <c r="B35" s="5"/>
      <c r="C35" s="5"/>
      <c r="D35" s="5"/>
      <c r="E35" s="6"/>
      <c r="F35" s="6"/>
    </row>
    <row r="36" spans="1:8" ht="32.25" customHeight="1">
      <c r="A36" s="233" t="s">
        <v>169</v>
      </c>
      <c r="B36" s="233"/>
      <c r="C36" s="233"/>
      <c r="D36" s="233"/>
      <c r="E36" s="233"/>
      <c r="F36" s="159"/>
    </row>
    <row r="37" spans="1:8">
      <c r="A37" s="155"/>
      <c r="B37" s="155"/>
      <c r="C37" s="155"/>
      <c r="D37" s="155"/>
      <c r="E37" s="155"/>
      <c r="F37" s="6"/>
    </row>
    <row r="38" spans="1:8" ht="30.75" customHeight="1">
      <c r="A38" s="233" t="s">
        <v>99</v>
      </c>
      <c r="B38" s="233"/>
      <c r="C38" s="233"/>
      <c r="D38" s="233"/>
      <c r="E38" s="233"/>
      <c r="F38" s="160"/>
    </row>
    <row r="39" spans="1:8">
      <c r="A39" s="5"/>
      <c r="B39" s="5"/>
      <c r="C39" s="5"/>
      <c r="D39" s="5"/>
      <c r="E39" s="6"/>
      <c r="F39" s="6"/>
    </row>
    <row r="40" spans="1:8">
      <c r="A40" s="234" t="s">
        <v>46</v>
      </c>
      <c r="B40" s="234"/>
      <c r="C40" s="234"/>
      <c r="D40" s="234"/>
      <c r="E40" s="234"/>
      <c r="F40" s="159"/>
    </row>
    <row r="41" spans="1:8">
      <c r="A41" s="5"/>
      <c r="B41" s="5"/>
      <c r="C41" s="5"/>
      <c r="D41" s="5"/>
      <c r="E41" s="6"/>
      <c r="F41" s="6"/>
    </row>
    <row r="42" spans="1:8" ht="28.5" customHeight="1">
      <c r="A42" s="233" t="s">
        <v>21</v>
      </c>
      <c r="B42" s="233"/>
      <c r="C42" s="233"/>
      <c r="D42" s="233"/>
      <c r="E42" s="233"/>
      <c r="F42" s="6"/>
    </row>
    <row r="43" spans="1:8">
      <c r="A43" s="5"/>
      <c r="B43" s="5"/>
      <c r="C43" s="5"/>
      <c r="D43" s="5"/>
      <c r="E43" s="6"/>
      <c r="F43" s="6"/>
    </row>
    <row r="44" spans="1:8">
      <c r="A44" s="235" t="s">
        <v>22</v>
      </c>
      <c r="B44" s="235"/>
      <c r="C44" s="235"/>
      <c r="D44" s="235"/>
      <c r="E44" s="235"/>
      <c r="F44" s="161"/>
    </row>
    <row r="45" spans="1:8">
      <c r="A45" s="5"/>
      <c r="B45" s="5"/>
      <c r="C45" s="5"/>
      <c r="D45" s="5"/>
      <c r="E45" s="6"/>
      <c r="F45" s="6"/>
    </row>
    <row r="46" spans="1:8">
      <c r="A46" s="5" t="s">
        <v>23</v>
      </c>
      <c r="B46" s="5" t="s">
        <v>222</v>
      </c>
      <c r="C46" s="5"/>
      <c r="D46" s="5"/>
      <c r="E46" s="6" t="s">
        <v>25</v>
      </c>
      <c r="F46" s="6"/>
    </row>
    <row r="47" spans="1:8">
      <c r="A47" s="5"/>
      <c r="B47" s="234" t="s">
        <v>223</v>
      </c>
      <c r="C47" s="234"/>
      <c r="D47" s="234"/>
      <c r="E47" s="6" t="s">
        <v>27</v>
      </c>
      <c r="F47" s="6"/>
    </row>
    <row r="48" spans="1:8">
      <c r="A48" s="5"/>
      <c r="B48" s="5"/>
      <c r="C48" s="5"/>
      <c r="D48" s="5"/>
      <c r="E48" s="6"/>
      <c r="F48" s="6"/>
    </row>
    <row r="49" spans="1:6">
      <c r="A49" s="5"/>
      <c r="B49" s="5"/>
      <c r="C49" s="5"/>
      <c r="D49" s="5"/>
      <c r="E49" s="6"/>
      <c r="F49" s="6"/>
    </row>
    <row r="50" spans="1:6">
      <c r="A50" s="5" t="s">
        <v>28</v>
      </c>
      <c r="B50" s="5" t="s">
        <v>24</v>
      </c>
      <c r="C50" s="5"/>
      <c r="D50" s="5"/>
      <c r="E50" s="6" t="s">
        <v>25</v>
      </c>
      <c r="F50" s="6"/>
    </row>
    <row r="51" spans="1:6">
      <c r="A51" s="5"/>
      <c r="B51" s="232" t="s">
        <v>26</v>
      </c>
      <c r="C51" s="232"/>
      <c r="D51" s="232"/>
      <c r="E51" s="6" t="s">
        <v>27</v>
      </c>
      <c r="F51" s="6"/>
    </row>
    <row r="52" spans="1:6">
      <c r="A52" s="5"/>
      <c r="B52" s="5"/>
      <c r="C52" s="5"/>
      <c r="D52" s="5"/>
      <c r="E52" s="6"/>
      <c r="F52" s="6"/>
    </row>
  </sheetData>
  <mergeCells count="13">
    <mergeCell ref="A34:E34"/>
    <mergeCell ref="A1:E1"/>
    <mergeCell ref="A2:E2"/>
    <mergeCell ref="D4:E4"/>
    <mergeCell ref="A7:E7"/>
    <mergeCell ref="A9:E9"/>
    <mergeCell ref="B51:D51"/>
    <mergeCell ref="A36:E36"/>
    <mergeCell ref="A38:E38"/>
    <mergeCell ref="A40:E40"/>
    <mergeCell ref="A42:E42"/>
    <mergeCell ref="A44:E44"/>
    <mergeCell ref="B47:D47"/>
  </mergeCells>
  <pageMargins left="0.24" right="0.21" top="0.4" bottom="0.32" header="0.3" footer="0.2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7"/>
  <sheetViews>
    <sheetView topLeftCell="A22" workbookViewId="0">
      <selection activeCell="J26" sqref="J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855468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23"/>
    </row>
    <row r="2" spans="1:8" ht="36" customHeight="1">
      <c r="A2" s="237" t="s">
        <v>1</v>
      </c>
      <c r="B2" s="237"/>
      <c r="C2" s="237"/>
      <c r="D2" s="237"/>
      <c r="E2" s="237"/>
      <c r="F2" s="124"/>
    </row>
    <row r="3" spans="1:8">
      <c r="A3" s="1"/>
      <c r="B3" s="1"/>
      <c r="C3" s="1"/>
      <c r="D3" s="1"/>
      <c r="E3" s="2"/>
      <c r="F3" s="2"/>
    </row>
    <row r="4" spans="1:8" ht="15" customHeight="1">
      <c r="A4" s="120" t="s">
        <v>2</v>
      </c>
      <c r="B4" s="1"/>
      <c r="C4" s="1"/>
      <c r="D4" s="238" t="s">
        <v>143</v>
      </c>
      <c r="E4" s="238"/>
      <c r="F4" s="12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4.5" customHeight="1">
      <c r="A7" s="233" t="s">
        <v>170</v>
      </c>
      <c r="B7" s="233"/>
      <c r="C7" s="233"/>
      <c r="D7" s="233"/>
      <c r="E7" s="233"/>
      <c r="F7" s="12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111</v>
      </c>
      <c r="B9" s="233"/>
      <c r="C9" s="233"/>
      <c r="D9" s="233"/>
      <c r="E9" s="233"/>
      <c r="F9" s="120"/>
    </row>
    <row r="10" spans="1:8" ht="15.75" thickBot="1">
      <c r="A10" s="5"/>
      <c r="B10" s="5"/>
      <c r="C10" s="5"/>
      <c r="D10" s="5"/>
      <c r="E10" s="6"/>
      <c r="F10" s="6"/>
      <c r="H10">
        <v>414.1</v>
      </c>
    </row>
    <row r="11" spans="1:8" ht="81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38.25">
      <c r="A12" s="14" t="s">
        <v>120</v>
      </c>
      <c r="B12" s="11" t="s">
        <v>107</v>
      </c>
      <c r="C12" s="11" t="s">
        <v>10</v>
      </c>
      <c r="D12" s="12">
        <v>0.97</v>
      </c>
      <c r="E12" s="13">
        <f>D12*$H$10*12</f>
        <v>4820.1239999999998</v>
      </c>
      <c r="F12" s="39"/>
      <c r="G12" s="116"/>
    </row>
    <row r="13" spans="1:8" ht="38.25">
      <c r="A13" s="14" t="s">
        <v>121</v>
      </c>
      <c r="B13" s="11" t="s">
        <v>14</v>
      </c>
      <c r="C13" s="11" t="s">
        <v>8</v>
      </c>
      <c r="D13" s="12">
        <v>1.04</v>
      </c>
      <c r="E13" s="13">
        <f>D13*$H$10*12</f>
        <v>5167.9680000000008</v>
      </c>
      <c r="F13" s="39"/>
    </row>
    <row r="14" spans="1:8" ht="63.75">
      <c r="A14" s="14" t="s">
        <v>101</v>
      </c>
      <c r="B14" s="11" t="s">
        <v>14</v>
      </c>
      <c r="C14" s="11" t="s">
        <v>8</v>
      </c>
      <c r="D14" s="12">
        <v>0.52</v>
      </c>
      <c r="E14" s="13">
        <f t="shared" ref="E14:E23" si="0">D14*$H$10*12</f>
        <v>2583.9840000000004</v>
      </c>
      <c r="F14" s="39"/>
    </row>
    <row r="15" spans="1:8" ht="25.5">
      <c r="A15" s="133" t="s">
        <v>35</v>
      </c>
      <c r="B15" s="11" t="s">
        <v>107</v>
      </c>
      <c r="C15" s="11" t="s">
        <v>8</v>
      </c>
      <c r="D15" s="12">
        <v>0.41</v>
      </c>
      <c r="E15" s="13">
        <f t="shared" si="0"/>
        <v>2037.3720000000001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0.74</v>
      </c>
      <c r="E16" s="13">
        <f t="shared" si="0"/>
        <v>3677.2080000000005</v>
      </c>
      <c r="F16" s="39"/>
    </row>
    <row r="17" spans="1:8" ht="25.5">
      <c r="A17" s="14" t="s">
        <v>13</v>
      </c>
      <c r="B17" s="11" t="s">
        <v>107</v>
      </c>
      <c r="C17" s="11" t="s">
        <v>8</v>
      </c>
      <c r="D17" s="11">
        <v>4</v>
      </c>
      <c r="E17" s="13">
        <f t="shared" si="0"/>
        <v>19876.800000000003</v>
      </c>
      <c r="F17" s="39"/>
    </row>
    <row r="18" spans="1:8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0"/>
        <v>15802.056000000002</v>
      </c>
      <c r="F18" s="39"/>
    </row>
    <row r="19" spans="1:8">
      <c r="A19" s="14" t="s">
        <v>33</v>
      </c>
      <c r="B19" s="11" t="s">
        <v>107</v>
      </c>
      <c r="C19" s="11" t="s">
        <v>8</v>
      </c>
      <c r="D19" s="12">
        <v>0.19</v>
      </c>
      <c r="E19" s="13">
        <f t="shared" si="0"/>
        <v>944.14800000000002</v>
      </c>
      <c r="F19" s="39"/>
    </row>
    <row r="20" spans="1:8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0"/>
        <v>4869.8160000000007</v>
      </c>
      <c r="F20" s="39"/>
    </row>
    <row r="21" spans="1:8" ht="25.5">
      <c r="A21" s="14" t="s">
        <v>102</v>
      </c>
      <c r="B21" s="11" t="s">
        <v>16</v>
      </c>
      <c r="C21" s="11" t="s">
        <v>8</v>
      </c>
      <c r="D21" s="12">
        <v>0.61</v>
      </c>
      <c r="E21" s="13">
        <f t="shared" si="0"/>
        <v>3031.212</v>
      </c>
      <c r="F21" s="39"/>
    </row>
    <row r="22" spans="1:8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0"/>
        <v>1739.22</v>
      </c>
      <c r="F22" s="39"/>
      <c r="G22" s="116"/>
    </row>
    <row r="23" spans="1:8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3">
        <f t="shared" si="0"/>
        <v>5466.1200000000008</v>
      </c>
      <c r="F23" s="39"/>
      <c r="G23" s="116"/>
    </row>
    <row r="24" spans="1:8" ht="25.5">
      <c r="A24" s="21" t="s">
        <v>136</v>
      </c>
      <c r="B24" s="22"/>
      <c r="C24" s="11" t="s">
        <v>8</v>
      </c>
      <c r="D24" s="22">
        <v>1.61</v>
      </c>
      <c r="E24" s="13">
        <f>D24*$H$10*10</f>
        <v>6667.01</v>
      </c>
      <c r="F24" s="39"/>
      <c r="G24" s="116"/>
    </row>
    <row r="25" spans="1:8" ht="25.5">
      <c r="A25" s="21" t="s">
        <v>129</v>
      </c>
      <c r="B25" s="22"/>
      <c r="C25" s="22" t="s">
        <v>126</v>
      </c>
      <c r="D25" s="22"/>
      <c r="E25" s="226">
        <f>35093.45/1000*H10/2</f>
        <v>7266.0988225000001</v>
      </c>
      <c r="F25" s="39"/>
      <c r="G25" s="116"/>
    </row>
    <row r="26" spans="1:8" ht="25.5">
      <c r="A26" s="21" t="s">
        <v>297</v>
      </c>
      <c r="B26" s="22"/>
      <c r="C26" s="22" t="s">
        <v>126</v>
      </c>
      <c r="D26" s="22"/>
      <c r="E26" s="23">
        <v>5391</v>
      </c>
      <c r="F26" s="39"/>
      <c r="G26" s="116"/>
    </row>
    <row r="27" spans="1:8" ht="19.5" thickBot="1">
      <c r="A27" s="16" t="s">
        <v>32</v>
      </c>
      <c r="B27" s="17"/>
      <c r="C27" s="17"/>
      <c r="D27" s="18"/>
      <c r="E27" s="115">
        <f>SUM(E12:E26)</f>
        <v>89340.136822500004</v>
      </c>
      <c r="F27" s="40"/>
      <c r="G27" s="116"/>
    </row>
    <row r="28" spans="1:8">
      <c r="A28" s="5"/>
      <c r="B28" s="5"/>
      <c r="C28" s="5"/>
      <c r="D28" s="5"/>
      <c r="E28" s="6"/>
      <c r="F28" s="6"/>
    </row>
    <row r="29" spans="1:8" ht="30" customHeight="1">
      <c r="A29" s="233" t="s">
        <v>402</v>
      </c>
      <c r="B29" s="233"/>
      <c r="C29" s="233"/>
      <c r="D29" s="233"/>
      <c r="E29" s="233"/>
      <c r="F29" s="120"/>
      <c r="H29" s="116"/>
    </row>
    <row r="30" spans="1:8">
      <c r="A30" s="5"/>
      <c r="B30" s="5"/>
      <c r="C30" s="5"/>
      <c r="D30" s="5"/>
      <c r="E30" s="6"/>
      <c r="F30" s="6"/>
    </row>
    <row r="31" spans="1:8" ht="32.25" customHeight="1">
      <c r="A31" s="233" t="s">
        <v>174</v>
      </c>
      <c r="B31" s="233"/>
      <c r="C31" s="233"/>
      <c r="D31" s="233"/>
      <c r="E31" s="233"/>
      <c r="F31" s="120"/>
    </row>
    <row r="32" spans="1:8">
      <c r="A32" s="119"/>
      <c r="B32" s="119"/>
      <c r="C32" s="119"/>
      <c r="D32" s="119"/>
      <c r="E32" s="119"/>
      <c r="F32" s="6"/>
    </row>
    <row r="33" spans="1:6" ht="30.75" customHeight="1">
      <c r="A33" s="233" t="s">
        <v>99</v>
      </c>
      <c r="B33" s="233"/>
      <c r="C33" s="233"/>
      <c r="D33" s="233"/>
      <c r="E33" s="233"/>
      <c r="F33" s="121"/>
    </row>
    <row r="34" spans="1:6">
      <c r="A34" s="5"/>
      <c r="B34" s="5"/>
      <c r="C34" s="5"/>
      <c r="D34" s="5"/>
      <c r="E34" s="6"/>
      <c r="F34" s="6"/>
    </row>
    <row r="35" spans="1:6">
      <c r="A35" s="234" t="s">
        <v>46</v>
      </c>
      <c r="B35" s="234"/>
      <c r="C35" s="234"/>
      <c r="D35" s="234"/>
      <c r="E35" s="234"/>
      <c r="F35" s="120"/>
    </row>
    <row r="36" spans="1:6">
      <c r="A36" s="5"/>
      <c r="B36" s="5"/>
      <c r="C36" s="5"/>
      <c r="D36" s="5"/>
      <c r="E36" s="6"/>
      <c r="F36" s="6"/>
    </row>
    <row r="37" spans="1:6" ht="28.5" customHeight="1">
      <c r="A37" s="233" t="s">
        <v>21</v>
      </c>
      <c r="B37" s="233"/>
      <c r="C37" s="233"/>
      <c r="D37" s="233"/>
      <c r="E37" s="233"/>
      <c r="F37" s="6"/>
    </row>
    <row r="38" spans="1:6">
      <c r="A38" s="5"/>
      <c r="B38" s="5"/>
      <c r="C38" s="5"/>
      <c r="D38" s="5"/>
      <c r="E38" s="6"/>
      <c r="F38" s="6"/>
    </row>
    <row r="39" spans="1:6">
      <c r="A39" s="235" t="s">
        <v>22</v>
      </c>
      <c r="B39" s="235"/>
      <c r="C39" s="235"/>
      <c r="D39" s="235"/>
      <c r="E39" s="235"/>
      <c r="F39" s="122"/>
    </row>
    <row r="40" spans="1:6">
      <c r="A40" s="5"/>
      <c r="B40" s="5"/>
      <c r="C40" s="5"/>
      <c r="D40" s="5"/>
      <c r="E40" s="6"/>
      <c r="F40" s="6"/>
    </row>
    <row r="41" spans="1:6">
      <c r="A41" s="5" t="s">
        <v>23</v>
      </c>
      <c r="B41" s="5" t="s">
        <v>222</v>
      </c>
      <c r="C41" s="5"/>
      <c r="D41" s="5"/>
      <c r="E41" s="6" t="s">
        <v>25</v>
      </c>
      <c r="F41" s="6"/>
    </row>
    <row r="42" spans="1:6">
      <c r="A42" s="5"/>
      <c r="B42" s="234" t="s">
        <v>223</v>
      </c>
      <c r="C42" s="234"/>
      <c r="D42" s="234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28</v>
      </c>
      <c r="B45" s="5" t="s">
        <v>24</v>
      </c>
      <c r="C45" s="5"/>
      <c r="D45" s="5"/>
      <c r="E45" s="6" t="s">
        <v>25</v>
      </c>
      <c r="F45" s="6"/>
    </row>
    <row r="46" spans="1:6">
      <c r="A46" s="5"/>
      <c r="B46" s="232" t="s">
        <v>26</v>
      </c>
      <c r="C46" s="232"/>
      <c r="D46" s="232"/>
      <c r="E46" s="6" t="s">
        <v>27</v>
      </c>
      <c r="F46" s="6"/>
    </row>
    <row r="47" spans="1:6">
      <c r="A47" s="5"/>
      <c r="B47" s="5"/>
      <c r="C47" s="5"/>
      <c r="D47" s="5"/>
      <c r="E47" s="6"/>
      <c r="F47" s="6"/>
    </row>
  </sheetData>
  <mergeCells count="13">
    <mergeCell ref="A29:E29"/>
    <mergeCell ref="A1:E1"/>
    <mergeCell ref="A2:E2"/>
    <mergeCell ref="D4:E4"/>
    <mergeCell ref="A7:E7"/>
    <mergeCell ref="A9:E9"/>
    <mergeCell ref="B46:D46"/>
    <mergeCell ref="A31:E31"/>
    <mergeCell ref="A33:E33"/>
    <mergeCell ref="A35:E35"/>
    <mergeCell ref="A37:E37"/>
    <mergeCell ref="A39:E39"/>
    <mergeCell ref="B42:D42"/>
  </mergeCells>
  <pageMargins left="0.24" right="0.21" top="0.4" bottom="0.32" header="0.3" footer="0.2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7"/>
  <sheetViews>
    <sheetView topLeftCell="A5" workbookViewId="0">
      <selection activeCell="J12" sqref="J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29"/>
    </row>
    <row r="2" spans="1:8" ht="36" customHeight="1">
      <c r="A2" s="237" t="s">
        <v>1</v>
      </c>
      <c r="B2" s="237"/>
      <c r="C2" s="237"/>
      <c r="D2" s="237"/>
      <c r="E2" s="237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238" t="s">
        <v>143</v>
      </c>
      <c r="E4" s="238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8.25" customHeight="1">
      <c r="A7" s="233" t="s">
        <v>171</v>
      </c>
      <c r="B7" s="233"/>
      <c r="C7" s="233"/>
      <c r="D7" s="233"/>
      <c r="E7" s="233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42</v>
      </c>
      <c r="B9" s="233"/>
      <c r="C9" s="233"/>
      <c r="D9" s="233"/>
      <c r="E9" s="233"/>
      <c r="F9" s="26"/>
    </row>
    <row r="10" spans="1:8" ht="15.75" thickBot="1">
      <c r="A10" s="5"/>
      <c r="B10" s="5"/>
      <c r="C10" s="5"/>
      <c r="D10" s="5"/>
      <c r="E10" s="6"/>
      <c r="F10" s="6"/>
      <c r="H10">
        <f>57.4+336.8</f>
        <v>394.2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1892.1600000000003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2459.808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0.5</v>
      </c>
      <c r="E14" s="176">
        <f t="shared" si="0"/>
        <v>2365.1999999999998</v>
      </c>
      <c r="F14" s="39"/>
      <c r="G14" s="116"/>
    </row>
    <row r="15" spans="1:8" ht="38.25">
      <c r="A15" s="14" t="s">
        <v>121</v>
      </c>
      <c r="B15" s="11" t="s">
        <v>14</v>
      </c>
      <c r="C15" s="11" t="s">
        <v>8</v>
      </c>
      <c r="D15" s="12">
        <v>0.6</v>
      </c>
      <c r="E15" s="176">
        <f t="shared" si="0"/>
        <v>2838.24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1.42</v>
      </c>
      <c r="E16" s="176">
        <f t="shared" si="0"/>
        <v>6717.1679999999997</v>
      </c>
      <c r="F16" s="39"/>
    </row>
    <row r="17" spans="1:7" ht="25.5">
      <c r="A17" s="14" t="s">
        <v>13</v>
      </c>
      <c r="B17" s="11" t="s">
        <v>107</v>
      </c>
      <c r="C17" s="11" t="s">
        <v>8</v>
      </c>
      <c r="D17" s="11">
        <v>5.86</v>
      </c>
      <c r="E17" s="176">
        <f t="shared" si="0"/>
        <v>27720.144000000004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15042.672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0.24</v>
      </c>
      <c r="E19" s="176">
        <f t="shared" si="0"/>
        <v>1135.2959999999998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4635.7919999999995</v>
      </c>
      <c r="F20" s="39"/>
    </row>
    <row r="21" spans="1:7" ht="25.5">
      <c r="A21" s="14" t="s">
        <v>17</v>
      </c>
      <c r="B21" s="11" t="s">
        <v>16</v>
      </c>
      <c r="C21" s="11" t="s">
        <v>8</v>
      </c>
      <c r="D21" s="12">
        <v>0.61</v>
      </c>
      <c r="E21" s="176">
        <f t="shared" si="0"/>
        <v>2885.5439999999999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1655.6399999999996</v>
      </c>
      <c r="F22" s="39"/>
    </row>
    <row r="23" spans="1:7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76">
        <f t="shared" si="0"/>
        <v>5203.4400000000005</v>
      </c>
      <c r="F23" s="39"/>
      <c r="G23" s="116"/>
    </row>
    <row r="24" spans="1:7" ht="25.5">
      <c r="A24" s="14" t="s">
        <v>136</v>
      </c>
      <c r="B24" s="11"/>
      <c r="C24" s="11" t="s">
        <v>126</v>
      </c>
      <c r="D24" s="11"/>
      <c r="E24" s="176">
        <v>3150</v>
      </c>
      <c r="F24" s="39"/>
      <c r="G24" s="116"/>
    </row>
    <row r="25" spans="1:7" ht="25.5">
      <c r="A25" s="14" t="s">
        <v>129</v>
      </c>
      <c r="B25" s="11"/>
      <c r="C25" s="11" t="s">
        <v>126</v>
      </c>
      <c r="D25" s="11"/>
      <c r="E25" s="13">
        <v>7246.75</v>
      </c>
      <c r="F25" s="39"/>
      <c r="G25" s="116"/>
    </row>
    <row r="26" spans="1:7" ht="25.5">
      <c r="A26" s="14" t="s">
        <v>297</v>
      </c>
      <c r="B26" s="11"/>
      <c r="C26" s="11" t="s">
        <v>126</v>
      </c>
      <c r="D26" s="11"/>
      <c r="E26" s="13">
        <v>5391</v>
      </c>
      <c r="F26" s="39"/>
      <c r="G26" s="116"/>
    </row>
    <row r="27" spans="1:7" ht="19.5" thickBot="1">
      <c r="A27" s="16" t="s">
        <v>32</v>
      </c>
      <c r="B27" s="17"/>
      <c r="C27" s="17"/>
      <c r="D27" s="18"/>
      <c r="E27" s="115">
        <f>SUM(E12:E26)</f>
        <v>90338.854000000007</v>
      </c>
      <c r="F27" s="40"/>
    </row>
    <row r="28" spans="1:7">
      <c r="A28" s="5"/>
      <c r="B28" s="5"/>
      <c r="C28" s="5"/>
      <c r="D28" s="5"/>
      <c r="E28" s="6"/>
      <c r="F28" s="6"/>
    </row>
    <row r="29" spans="1:7" ht="31.5" customHeight="1">
      <c r="A29" s="233" t="s">
        <v>388</v>
      </c>
      <c r="B29" s="233"/>
      <c r="C29" s="233"/>
      <c r="D29" s="233"/>
      <c r="E29" s="233"/>
      <c r="F29" s="26"/>
    </row>
    <row r="30" spans="1:7">
      <c r="A30" s="138"/>
      <c r="B30" s="138"/>
      <c r="C30" s="138"/>
      <c r="D30" s="138"/>
      <c r="E30" s="139"/>
      <c r="F30" s="6"/>
    </row>
    <row r="31" spans="1:7" ht="30" customHeight="1">
      <c r="A31" s="233" t="s">
        <v>394</v>
      </c>
      <c r="B31" s="233"/>
      <c r="C31" s="233"/>
      <c r="D31" s="233"/>
      <c r="E31" s="233"/>
      <c r="F31" s="26"/>
    </row>
    <row r="32" spans="1:7">
      <c r="A32" s="126"/>
      <c r="B32" s="126"/>
      <c r="C32" s="126"/>
      <c r="D32" s="126"/>
      <c r="E32" s="126"/>
      <c r="F32" s="6"/>
    </row>
    <row r="33" spans="1:6" ht="29.25" customHeight="1">
      <c r="A33" s="233" t="s">
        <v>99</v>
      </c>
      <c r="B33" s="233"/>
      <c r="C33" s="233"/>
      <c r="D33" s="233"/>
      <c r="E33" s="233"/>
      <c r="F33" s="27"/>
    </row>
    <row r="34" spans="1:6">
      <c r="A34" s="5"/>
      <c r="B34" s="5"/>
      <c r="C34" s="5"/>
      <c r="D34" s="5"/>
      <c r="E34" s="6"/>
      <c r="F34" s="6"/>
    </row>
    <row r="35" spans="1:6" ht="24" customHeight="1">
      <c r="A35" s="234" t="s">
        <v>46</v>
      </c>
      <c r="B35" s="234"/>
      <c r="C35" s="234"/>
      <c r="D35" s="234"/>
      <c r="E35" s="234"/>
      <c r="F35" s="26"/>
    </row>
    <row r="36" spans="1:6">
      <c r="A36" s="5"/>
      <c r="B36" s="5"/>
      <c r="C36" s="5"/>
      <c r="D36" s="5"/>
      <c r="E36" s="6"/>
      <c r="F36" s="6"/>
    </row>
    <row r="37" spans="1:6">
      <c r="A37" s="233" t="s">
        <v>21</v>
      </c>
      <c r="B37" s="233"/>
      <c r="C37" s="233"/>
      <c r="D37" s="233"/>
      <c r="E37" s="233"/>
      <c r="F37" s="6"/>
    </row>
    <row r="38" spans="1:6">
      <c r="A38" s="127"/>
      <c r="B38" s="127"/>
      <c r="C38" s="127"/>
      <c r="D38" s="127"/>
      <c r="E38" s="127"/>
      <c r="F38" s="6"/>
    </row>
    <row r="39" spans="1:6">
      <c r="A39" s="235" t="s">
        <v>22</v>
      </c>
      <c r="B39" s="235"/>
      <c r="C39" s="235"/>
      <c r="D39" s="235"/>
      <c r="E39" s="235"/>
      <c r="F39" s="28"/>
    </row>
    <row r="40" spans="1:6">
      <c r="A40" s="5"/>
      <c r="B40" s="5"/>
      <c r="C40" s="5"/>
      <c r="D40" s="5"/>
      <c r="E40" s="6"/>
      <c r="F40" s="6"/>
    </row>
    <row r="41" spans="1:6">
      <c r="A41" s="5" t="s">
        <v>23</v>
      </c>
      <c r="B41" s="5" t="s">
        <v>222</v>
      </c>
      <c r="C41" s="5"/>
      <c r="D41" s="5"/>
      <c r="E41" s="6" t="s">
        <v>25</v>
      </c>
      <c r="F41" s="6"/>
    </row>
    <row r="42" spans="1:6">
      <c r="A42" s="5"/>
      <c r="B42" s="234" t="s">
        <v>223</v>
      </c>
      <c r="C42" s="234"/>
      <c r="D42" s="234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28</v>
      </c>
      <c r="B45" s="5" t="s">
        <v>24</v>
      </c>
      <c r="C45" s="5"/>
      <c r="D45" s="5"/>
      <c r="E45" s="6" t="s">
        <v>25</v>
      </c>
      <c r="F45" s="6"/>
    </row>
    <row r="46" spans="1:6">
      <c r="A46" s="5"/>
      <c r="B46" s="232" t="s">
        <v>26</v>
      </c>
      <c r="C46" s="232"/>
      <c r="D46" s="232"/>
      <c r="E46" s="6" t="s">
        <v>27</v>
      </c>
      <c r="F46" s="6"/>
    </row>
    <row r="47" spans="1:6">
      <c r="A47" s="5"/>
      <c r="B47" s="5"/>
      <c r="C47" s="5"/>
      <c r="D47" s="5"/>
      <c r="E47" s="6"/>
      <c r="F47" s="6"/>
    </row>
  </sheetData>
  <mergeCells count="13">
    <mergeCell ref="B46:D46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9:E39"/>
    <mergeCell ref="B42:D42"/>
    <mergeCell ref="A37:E37"/>
  </mergeCells>
  <pageMargins left="0.24" right="0.21" top="0.4" bottom="0.32" header="0.3" footer="0.2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1"/>
  <sheetViews>
    <sheetView topLeftCell="A19" workbookViewId="0">
      <selection activeCell="E21" sqref="E2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29"/>
    </row>
    <row r="2" spans="1:8" ht="36" customHeight="1">
      <c r="A2" s="237" t="s">
        <v>1</v>
      </c>
      <c r="B2" s="237"/>
      <c r="C2" s="237"/>
      <c r="D2" s="237"/>
      <c r="E2" s="237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238" t="s">
        <v>143</v>
      </c>
      <c r="E4" s="238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" customHeight="1">
      <c r="A7" s="233" t="s">
        <v>172</v>
      </c>
      <c r="B7" s="233"/>
      <c r="C7" s="233"/>
      <c r="D7" s="233"/>
      <c r="E7" s="233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43</v>
      </c>
      <c r="B9" s="233"/>
      <c r="C9" s="233"/>
      <c r="D9" s="233"/>
      <c r="E9" s="233"/>
      <c r="F9" s="26"/>
    </row>
    <row r="10" spans="1:8" ht="15.75" thickBot="1">
      <c r="A10" s="5"/>
      <c r="B10" s="5"/>
      <c r="C10" s="5"/>
      <c r="D10" s="5"/>
      <c r="E10" s="6"/>
      <c r="F10" s="6"/>
      <c r="H10">
        <v>562.6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38.25">
      <c r="A12" s="14" t="s">
        <v>120</v>
      </c>
      <c r="B12" s="11" t="s">
        <v>107</v>
      </c>
      <c r="C12" s="11" t="s">
        <v>10</v>
      </c>
      <c r="D12" s="12">
        <v>0.43</v>
      </c>
      <c r="E12" s="13">
        <v>3300</v>
      </c>
      <c r="F12" s="39"/>
      <c r="G12" s="116"/>
    </row>
    <row r="13" spans="1:8" ht="38.25">
      <c r="A13" s="14" t="s">
        <v>121</v>
      </c>
      <c r="B13" s="11" t="s">
        <v>14</v>
      </c>
      <c r="C13" s="11" t="s">
        <v>8</v>
      </c>
      <c r="D13" s="12">
        <v>0.55000000000000004</v>
      </c>
      <c r="E13" s="13">
        <f>D13*12*H10</f>
        <v>3713.1600000000003</v>
      </c>
      <c r="F13" s="39"/>
    </row>
    <row r="14" spans="1:8" ht="51">
      <c r="A14" s="14" t="s">
        <v>11</v>
      </c>
      <c r="B14" s="11" t="s">
        <v>107</v>
      </c>
      <c r="C14" s="11" t="s">
        <v>12</v>
      </c>
      <c r="D14" s="12">
        <v>0.52</v>
      </c>
      <c r="E14" s="13">
        <v>4166.25</v>
      </c>
      <c r="F14" s="39"/>
      <c r="G14" s="116"/>
    </row>
    <row r="15" spans="1:8" ht="25.5">
      <c r="A15" s="14" t="s">
        <v>13</v>
      </c>
      <c r="B15" s="11" t="s">
        <v>107</v>
      </c>
      <c r="C15" s="11" t="s">
        <v>8</v>
      </c>
      <c r="D15" s="11">
        <v>8.6199999999999992</v>
      </c>
      <c r="E15" s="13">
        <f>D15*12*H10</f>
        <v>58195.344000000005</v>
      </c>
      <c r="F15" s="39"/>
    </row>
    <row r="16" spans="1:8">
      <c r="A16" s="14" t="s">
        <v>29</v>
      </c>
      <c r="B16" s="11" t="s">
        <v>14</v>
      </c>
      <c r="C16" s="11" t="s">
        <v>8</v>
      </c>
      <c r="D16" s="12">
        <v>2.48</v>
      </c>
      <c r="E16" s="13">
        <f>D16*12*H10</f>
        <v>16742.975999999999</v>
      </c>
      <c r="F16" s="39"/>
    </row>
    <row r="17" spans="1:10" ht="25.5">
      <c r="A17" s="14" t="s">
        <v>15</v>
      </c>
      <c r="B17" s="11" t="s">
        <v>16</v>
      </c>
      <c r="C17" s="11" t="s">
        <v>8</v>
      </c>
      <c r="D17" s="12">
        <v>0.98</v>
      </c>
      <c r="E17" s="13">
        <f>D17*12*H10</f>
        <v>6616.1760000000004</v>
      </c>
      <c r="F17" s="39"/>
    </row>
    <row r="18" spans="1:10" ht="25.5">
      <c r="A18" s="14" t="s">
        <v>18</v>
      </c>
      <c r="B18" s="11" t="s">
        <v>16</v>
      </c>
      <c r="C18" s="11" t="s">
        <v>8</v>
      </c>
      <c r="D18" s="11">
        <v>0.35</v>
      </c>
      <c r="E18" s="13">
        <f>D18*12*H10</f>
        <v>2362.9199999999996</v>
      </c>
      <c r="F18" s="39"/>
      <c r="G18" s="116"/>
    </row>
    <row r="19" spans="1:10" ht="25.5">
      <c r="A19" s="14" t="s">
        <v>19</v>
      </c>
      <c r="B19" s="11" t="s">
        <v>14</v>
      </c>
      <c r="C19" s="11" t="s">
        <v>8</v>
      </c>
      <c r="D19" s="11">
        <v>0.53</v>
      </c>
      <c r="E19" s="13">
        <v>11398.59</v>
      </c>
      <c r="F19" s="39"/>
      <c r="G19" s="116"/>
      <c r="J19" s="116"/>
    </row>
    <row r="20" spans="1:10">
      <c r="A20" s="14" t="s">
        <v>290</v>
      </c>
      <c r="B20" s="11"/>
      <c r="C20" s="11" t="s">
        <v>126</v>
      </c>
      <c r="D20" s="11"/>
      <c r="E20" s="13">
        <v>8472</v>
      </c>
      <c r="F20" s="39"/>
      <c r="G20" s="116"/>
      <c r="J20" s="116"/>
    </row>
    <row r="21" spans="1:10" ht="25.5">
      <c r="A21" s="14" t="s">
        <v>297</v>
      </c>
      <c r="B21" s="11"/>
      <c r="C21" s="11" t="s">
        <v>126</v>
      </c>
      <c r="D21" s="11"/>
      <c r="E21" s="13">
        <v>3822</v>
      </c>
      <c r="F21" s="39"/>
      <c r="G21" s="116"/>
      <c r="J21" s="116"/>
    </row>
    <row r="22" spans="1:10" ht="19.5" thickBot="1">
      <c r="A22" s="16" t="s">
        <v>32</v>
      </c>
      <c r="B22" s="17"/>
      <c r="C22" s="17"/>
      <c r="D22" s="18"/>
      <c r="E22" s="115">
        <f>SUM(E12:E21)</f>
        <v>118789.416</v>
      </c>
      <c r="F22" s="40"/>
      <c r="G22" s="116"/>
    </row>
    <row r="23" spans="1:10">
      <c r="A23" s="5"/>
      <c r="B23" s="5"/>
      <c r="C23" s="5"/>
      <c r="D23" s="5"/>
      <c r="E23" s="6"/>
      <c r="F23" s="6"/>
    </row>
    <row r="24" spans="1:10" ht="29.25" customHeight="1">
      <c r="A24" s="233" t="s">
        <v>301</v>
      </c>
      <c r="B24" s="233"/>
      <c r="C24" s="233"/>
      <c r="D24" s="233"/>
      <c r="E24" s="233"/>
      <c r="F24" s="26"/>
    </row>
    <row r="25" spans="1:10">
      <c r="A25" s="5"/>
      <c r="B25" s="5"/>
      <c r="C25" s="5"/>
      <c r="D25" s="5"/>
      <c r="E25" s="6"/>
      <c r="F25" s="6"/>
    </row>
    <row r="26" spans="1:10" ht="32.25" customHeight="1">
      <c r="A26" s="233" t="s">
        <v>391</v>
      </c>
      <c r="B26" s="233"/>
      <c r="C26" s="233"/>
      <c r="D26" s="233"/>
      <c r="E26" s="233"/>
      <c r="F26" s="26"/>
    </row>
    <row r="27" spans="1:10">
      <c r="A27" s="126"/>
      <c r="B27" s="126"/>
      <c r="C27" s="126"/>
      <c r="D27" s="126"/>
      <c r="E27" s="126"/>
      <c r="F27" s="6"/>
    </row>
    <row r="28" spans="1:10" ht="29.25" customHeight="1">
      <c r="A28" s="233" t="s">
        <v>99</v>
      </c>
      <c r="B28" s="233"/>
      <c r="C28" s="233"/>
      <c r="D28" s="233"/>
      <c r="E28" s="233"/>
      <c r="F28" s="128"/>
    </row>
    <row r="29" spans="1:10">
      <c r="A29" s="5"/>
      <c r="B29" s="5"/>
      <c r="C29" s="5"/>
      <c r="D29" s="5"/>
      <c r="E29" s="6"/>
      <c r="F29" s="6"/>
    </row>
    <row r="30" spans="1:10" ht="19.5" customHeight="1">
      <c r="A30" s="234" t="s">
        <v>46</v>
      </c>
      <c r="B30" s="234"/>
      <c r="C30" s="234"/>
      <c r="D30" s="234"/>
      <c r="E30" s="234"/>
      <c r="F30" s="26"/>
    </row>
    <row r="31" spans="1:10">
      <c r="A31" s="5"/>
      <c r="B31" s="5"/>
      <c r="C31" s="5"/>
      <c r="D31" s="5"/>
      <c r="E31" s="6"/>
      <c r="F31" s="6"/>
    </row>
    <row r="32" spans="1:10">
      <c r="A32" s="233" t="s">
        <v>21</v>
      </c>
      <c r="B32" s="233"/>
      <c r="C32" s="233"/>
      <c r="D32" s="233"/>
      <c r="E32" s="233"/>
      <c r="F32" s="6"/>
    </row>
    <row r="33" spans="1:6">
      <c r="A33" s="235" t="s">
        <v>22</v>
      </c>
      <c r="B33" s="235"/>
      <c r="C33" s="235"/>
      <c r="D33" s="235"/>
      <c r="E33" s="235"/>
      <c r="F33" s="28"/>
    </row>
    <row r="34" spans="1:6">
      <c r="A34" s="5"/>
      <c r="B34" s="5"/>
      <c r="C34" s="5"/>
      <c r="D34" s="5"/>
      <c r="E34" s="6"/>
      <c r="F34" s="6"/>
    </row>
    <row r="35" spans="1:6">
      <c r="A35" s="5" t="s">
        <v>23</v>
      </c>
      <c r="B35" s="5" t="s">
        <v>222</v>
      </c>
      <c r="C35" s="5"/>
      <c r="D35" s="5"/>
      <c r="E35" s="6" t="s">
        <v>25</v>
      </c>
      <c r="F35" s="6"/>
    </row>
    <row r="36" spans="1:6">
      <c r="A36" s="5"/>
      <c r="B36" s="234" t="s">
        <v>223</v>
      </c>
      <c r="C36" s="234"/>
      <c r="D36" s="234"/>
      <c r="E36" s="6" t="s">
        <v>27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28</v>
      </c>
      <c r="B39" s="5" t="s">
        <v>24</v>
      </c>
      <c r="C39" s="5"/>
      <c r="D39" s="5"/>
      <c r="E39" s="6" t="s">
        <v>25</v>
      </c>
      <c r="F39" s="6"/>
    </row>
    <row r="40" spans="1:6">
      <c r="A40" s="5"/>
      <c r="B40" s="232" t="s">
        <v>26</v>
      </c>
      <c r="C40" s="232"/>
      <c r="D40" s="232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</sheetData>
  <mergeCells count="13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  <mergeCell ref="A32:E32"/>
  </mergeCells>
  <pageMargins left="0.24" right="0.21" top="0.4" bottom="0.32" header="0.3" footer="0.2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45"/>
  <sheetViews>
    <sheetView topLeftCell="A16" workbookViewId="0">
      <selection activeCell="K29" sqref="K29"/>
    </sheetView>
  </sheetViews>
  <sheetFormatPr defaultRowHeight="15"/>
  <cols>
    <col min="1" max="1" width="30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9" ht="15.75">
      <c r="A1" s="236" t="s">
        <v>0</v>
      </c>
      <c r="B1" s="236"/>
      <c r="C1" s="236"/>
      <c r="D1" s="236"/>
      <c r="E1" s="236"/>
      <c r="F1" s="29"/>
    </row>
    <row r="2" spans="1:9" ht="36" customHeight="1">
      <c r="A2" s="237" t="s">
        <v>1</v>
      </c>
      <c r="B2" s="237"/>
      <c r="C2" s="237"/>
      <c r="D2" s="237"/>
      <c r="E2" s="237"/>
      <c r="F2" s="30"/>
    </row>
    <row r="3" spans="1:9">
      <c r="A3" s="1"/>
      <c r="B3" s="1"/>
      <c r="C3" s="1"/>
      <c r="D3" s="1"/>
      <c r="E3" s="2"/>
      <c r="F3" s="2"/>
    </row>
    <row r="4" spans="1:9" ht="15" customHeight="1">
      <c r="A4" s="26" t="s">
        <v>2</v>
      </c>
      <c r="B4" s="1"/>
      <c r="C4" s="1"/>
      <c r="D4" s="238" t="s">
        <v>143</v>
      </c>
      <c r="E4" s="238"/>
      <c r="F4" s="31"/>
    </row>
    <row r="5" spans="1:9">
      <c r="A5" s="1"/>
      <c r="B5" s="1"/>
      <c r="C5" s="1"/>
      <c r="D5" s="1"/>
      <c r="E5" s="2"/>
      <c r="F5" s="2"/>
    </row>
    <row r="6" spans="1:9">
      <c r="A6" s="1"/>
      <c r="B6" s="1"/>
      <c r="C6" s="1"/>
      <c r="D6" s="1"/>
      <c r="E6" s="2"/>
      <c r="F6" s="2"/>
    </row>
    <row r="7" spans="1:9" ht="112.5" customHeight="1">
      <c r="A7" s="233" t="s">
        <v>173</v>
      </c>
      <c r="B7" s="233"/>
      <c r="C7" s="233"/>
      <c r="D7" s="233"/>
      <c r="E7" s="233"/>
      <c r="F7" s="26"/>
    </row>
    <row r="8" spans="1:9">
      <c r="A8" s="3"/>
      <c r="B8" s="3"/>
      <c r="C8" s="3"/>
      <c r="D8" s="3"/>
      <c r="E8" s="4"/>
      <c r="F8" s="4"/>
    </row>
    <row r="9" spans="1:9" ht="45.75" customHeight="1">
      <c r="A9" s="233" t="s">
        <v>44</v>
      </c>
      <c r="B9" s="233"/>
      <c r="C9" s="233"/>
      <c r="D9" s="233"/>
      <c r="E9" s="233"/>
      <c r="F9" s="26"/>
    </row>
    <row r="10" spans="1:9" ht="15.75" thickBot="1">
      <c r="A10" s="5"/>
      <c r="B10" s="5"/>
      <c r="C10" s="5"/>
      <c r="D10" s="5"/>
      <c r="E10" s="6"/>
      <c r="F10" s="6"/>
      <c r="H10">
        <v>388.8</v>
      </c>
    </row>
    <row r="11" spans="1:9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9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1866.2400000000002</v>
      </c>
      <c r="F12" s="38"/>
    </row>
    <row r="13" spans="1:9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2426.1120000000001</v>
      </c>
      <c r="F13" s="38"/>
    </row>
    <row r="14" spans="1:9" ht="51">
      <c r="A14" s="14" t="s">
        <v>9</v>
      </c>
      <c r="B14" s="11" t="s">
        <v>107</v>
      </c>
      <c r="C14" s="11" t="s">
        <v>10</v>
      </c>
      <c r="D14" s="12">
        <v>0.77</v>
      </c>
      <c r="E14" s="176">
        <f t="shared" si="0"/>
        <v>3592.5120000000002</v>
      </c>
      <c r="F14" s="39"/>
      <c r="I14" s="116"/>
    </row>
    <row r="15" spans="1:9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2799.3599999999997</v>
      </c>
      <c r="F15" s="39"/>
    </row>
    <row r="16" spans="1:9" ht="51">
      <c r="A16" s="14" t="s">
        <v>11</v>
      </c>
      <c r="B16" s="11" t="s">
        <v>107</v>
      </c>
      <c r="C16" s="11" t="s">
        <v>12</v>
      </c>
      <c r="D16" s="12">
        <v>0.27</v>
      </c>
      <c r="E16" s="176">
        <f t="shared" si="0"/>
        <v>1259.7120000000002</v>
      </c>
      <c r="F16" s="39"/>
      <c r="I16" s="116"/>
    </row>
    <row r="17" spans="1:9" ht="25.5">
      <c r="A17" s="14" t="s">
        <v>13</v>
      </c>
      <c r="B17" s="11" t="s">
        <v>107</v>
      </c>
      <c r="C17" s="11" t="s">
        <v>8</v>
      </c>
      <c r="D17" s="11">
        <v>7.93</v>
      </c>
      <c r="E17" s="176">
        <f t="shared" si="0"/>
        <v>36998.207999999999</v>
      </c>
      <c r="F17" s="39"/>
    </row>
    <row r="18" spans="1:9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14836.608000000002</v>
      </c>
      <c r="F18" s="39"/>
    </row>
    <row r="19" spans="1:9">
      <c r="A19" s="14" t="s">
        <v>33</v>
      </c>
      <c r="B19" s="11" t="s">
        <v>107</v>
      </c>
      <c r="C19" s="11" t="s">
        <v>8</v>
      </c>
      <c r="D19" s="12">
        <v>0.3</v>
      </c>
      <c r="E19" s="176">
        <f t="shared" si="0"/>
        <v>1399.6799999999998</v>
      </c>
      <c r="F19" s="39"/>
    </row>
    <row r="20" spans="1:9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4572.2880000000005</v>
      </c>
      <c r="F20" s="39"/>
    </row>
    <row r="21" spans="1:9" ht="25.5">
      <c r="A21" s="14" t="s">
        <v>95</v>
      </c>
      <c r="B21" s="11" t="s">
        <v>16</v>
      </c>
      <c r="C21" s="11" t="s">
        <v>8</v>
      </c>
      <c r="D21" s="12">
        <v>1.69</v>
      </c>
      <c r="E21" s="176">
        <f t="shared" si="0"/>
        <v>7884.8640000000005</v>
      </c>
      <c r="F21" s="39"/>
      <c r="I21" s="116"/>
    </row>
    <row r="22" spans="1:9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1632.9599999999998</v>
      </c>
      <c r="F22" s="39"/>
      <c r="I22" s="116"/>
    </row>
    <row r="23" spans="1:9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76">
        <f t="shared" si="0"/>
        <v>5132.1600000000008</v>
      </c>
      <c r="F23" s="39"/>
      <c r="I23" s="116"/>
    </row>
    <row r="24" spans="1:9" ht="25.5">
      <c r="A24" s="21" t="s">
        <v>302</v>
      </c>
      <c r="B24" s="22"/>
      <c r="C24" s="22" t="s">
        <v>126</v>
      </c>
      <c r="D24" s="22"/>
      <c r="E24" s="185">
        <v>4000</v>
      </c>
      <c r="F24" s="39"/>
      <c r="I24" s="116"/>
    </row>
    <row r="25" spans="1:9" ht="25.5">
      <c r="A25" s="21" t="s">
        <v>297</v>
      </c>
      <c r="B25" s="22"/>
      <c r="C25" s="22" t="s">
        <v>126</v>
      </c>
      <c r="D25" s="22"/>
      <c r="E25" s="185">
        <v>13503</v>
      </c>
      <c r="F25" s="39"/>
      <c r="I25" s="116"/>
    </row>
    <row r="26" spans="1:9" ht="19.5" thickBot="1">
      <c r="A26" s="16" t="s">
        <v>32</v>
      </c>
      <c r="B26" s="17"/>
      <c r="C26" s="17"/>
      <c r="D26" s="18"/>
      <c r="E26" s="115">
        <f>SUM(E12:E25)</f>
        <v>101903.70400000001</v>
      </c>
      <c r="F26" s="40"/>
      <c r="I26" s="116"/>
    </row>
    <row r="27" spans="1:9">
      <c r="A27" s="5"/>
      <c r="B27" s="5"/>
      <c r="C27" s="5"/>
      <c r="D27" s="5"/>
      <c r="E27" s="6"/>
      <c r="F27" s="6"/>
    </row>
    <row r="28" spans="1:9" ht="36.75" customHeight="1">
      <c r="A28" s="233" t="s">
        <v>392</v>
      </c>
      <c r="B28" s="233"/>
      <c r="C28" s="233"/>
      <c r="D28" s="233"/>
      <c r="E28" s="233"/>
      <c r="F28" s="26"/>
    </row>
    <row r="29" spans="1:9">
      <c r="A29" s="138"/>
      <c r="B29" s="138"/>
      <c r="C29" s="138"/>
      <c r="D29" s="138"/>
      <c r="E29" s="139"/>
      <c r="F29" s="6"/>
    </row>
    <row r="30" spans="1:9" ht="33.75" customHeight="1">
      <c r="A30" s="233" t="s">
        <v>393</v>
      </c>
      <c r="B30" s="233"/>
      <c r="C30" s="233"/>
      <c r="D30" s="233"/>
      <c r="E30" s="233"/>
      <c r="F30" s="27"/>
      <c r="H30" s="116"/>
    </row>
    <row r="31" spans="1:9">
      <c r="A31" s="5"/>
      <c r="B31" s="5"/>
      <c r="C31" s="5"/>
      <c r="D31" s="5"/>
      <c r="E31" s="6"/>
      <c r="F31" s="6"/>
    </row>
    <row r="32" spans="1:9" ht="29.25" customHeight="1">
      <c r="A32" s="233" t="s">
        <v>99</v>
      </c>
      <c r="B32" s="233"/>
      <c r="C32" s="233"/>
      <c r="D32" s="233"/>
      <c r="E32" s="233"/>
      <c r="F32" s="128"/>
    </row>
    <row r="33" spans="1:6">
      <c r="A33" s="127"/>
      <c r="B33" s="127"/>
      <c r="C33" s="127"/>
      <c r="D33" s="127"/>
      <c r="E33" s="127"/>
      <c r="F33" s="128"/>
    </row>
    <row r="34" spans="1:6" ht="28.5" customHeight="1">
      <c r="A34" s="233" t="s">
        <v>21</v>
      </c>
      <c r="B34" s="233"/>
      <c r="C34" s="233"/>
      <c r="D34" s="233"/>
      <c r="E34" s="233"/>
      <c r="F34" s="26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28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4:E34"/>
    <mergeCell ref="A37:E37"/>
    <mergeCell ref="B40:D40"/>
    <mergeCell ref="A32:E32"/>
  </mergeCells>
  <pageMargins left="0.24" right="0.21" top="0.4" bottom="0.32" header="0.3" footer="0.2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6"/>
  <sheetViews>
    <sheetView topLeftCell="A4" workbookViewId="0">
      <selection activeCell="F16" sqref="F16:G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89"/>
    </row>
    <row r="2" spans="1:8" ht="36" customHeight="1">
      <c r="A2" s="237" t="s">
        <v>1</v>
      </c>
      <c r="B2" s="237"/>
      <c r="C2" s="237"/>
      <c r="D2" s="237"/>
      <c r="E2" s="237"/>
      <c r="F2" s="190"/>
    </row>
    <row r="3" spans="1:8">
      <c r="A3" s="1"/>
      <c r="B3" s="1"/>
      <c r="C3" s="1"/>
      <c r="D3" s="1"/>
      <c r="E3" s="2"/>
      <c r="F3" s="2"/>
    </row>
    <row r="4" spans="1:8" ht="15" customHeight="1">
      <c r="A4" s="188" t="s">
        <v>2</v>
      </c>
      <c r="B4" s="1"/>
      <c r="C4" s="1"/>
      <c r="D4" s="238" t="s">
        <v>143</v>
      </c>
      <c r="E4" s="238"/>
      <c r="F4" s="19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175</v>
      </c>
      <c r="B7" s="233"/>
      <c r="C7" s="233"/>
      <c r="D7" s="233"/>
      <c r="E7" s="233"/>
      <c r="F7" s="188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131</v>
      </c>
      <c r="B9" s="233"/>
      <c r="C9" s="233"/>
      <c r="D9" s="233"/>
      <c r="E9" s="233"/>
      <c r="F9" s="188"/>
    </row>
    <row r="10" spans="1:8" ht="15.75" thickBot="1">
      <c r="A10" s="5"/>
      <c r="B10" s="5"/>
      <c r="C10" s="5"/>
      <c r="D10" s="5"/>
      <c r="E10" s="6"/>
      <c r="F10" s="6"/>
      <c r="H10">
        <v>523.9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54" customHeight="1">
      <c r="A12" s="175" t="s">
        <v>113</v>
      </c>
      <c r="B12" s="174" t="s">
        <v>114</v>
      </c>
      <c r="C12" s="11" t="s">
        <v>8</v>
      </c>
      <c r="D12" s="15">
        <v>0.2</v>
      </c>
      <c r="E12" s="176">
        <f>$H$10*D12*12</f>
        <v>1257.3600000000001</v>
      </c>
      <c r="F12" s="38"/>
    </row>
    <row r="13" spans="1:8" ht="60">
      <c r="A13" s="175" t="s">
        <v>115</v>
      </c>
      <c r="B13" s="174" t="s">
        <v>114</v>
      </c>
      <c r="C13" s="11" t="s">
        <v>8</v>
      </c>
      <c r="D13" s="15">
        <v>0.4</v>
      </c>
      <c r="E13" s="176">
        <f t="shared" ref="E13:E23" si="0">$H$10*D13*12</f>
        <v>2514.7200000000003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0.86</v>
      </c>
      <c r="E14" s="176">
        <f t="shared" si="0"/>
        <v>5406.6479999999992</v>
      </c>
      <c r="F14" s="39"/>
    </row>
    <row r="15" spans="1:8" ht="51">
      <c r="A15" s="14" t="s">
        <v>34</v>
      </c>
      <c r="B15" s="11" t="s">
        <v>14</v>
      </c>
      <c r="C15" s="11" t="s">
        <v>8</v>
      </c>
      <c r="D15" s="12">
        <v>1.04</v>
      </c>
      <c r="E15" s="176">
        <f t="shared" si="0"/>
        <v>6538.2719999999999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0.21</v>
      </c>
      <c r="E16" s="176">
        <v>1650.92</v>
      </c>
      <c r="F16" s="39"/>
      <c r="G16" s="116"/>
    </row>
    <row r="17" spans="1:8" ht="25.5">
      <c r="A17" s="14" t="s">
        <v>13</v>
      </c>
      <c r="B17" s="11" t="s">
        <v>107</v>
      </c>
      <c r="C17" s="11" t="s">
        <v>8</v>
      </c>
      <c r="D17" s="11">
        <v>2.4500000000000002</v>
      </c>
      <c r="E17" s="176">
        <f t="shared" si="0"/>
        <v>15402.66</v>
      </c>
      <c r="F17" s="39"/>
    </row>
    <row r="18" spans="1:8">
      <c r="A18" s="14" t="s">
        <v>29</v>
      </c>
      <c r="B18" s="11" t="s">
        <v>14</v>
      </c>
      <c r="C18" s="11" t="s">
        <v>8</v>
      </c>
      <c r="D18" s="12">
        <v>2.98</v>
      </c>
      <c r="E18" s="176">
        <f t="shared" si="0"/>
        <v>18734.664000000001</v>
      </c>
      <c r="F18" s="39"/>
    </row>
    <row r="19" spans="1:8">
      <c r="A19" s="14" t="s">
        <v>33</v>
      </c>
      <c r="B19" s="11" t="s">
        <v>107</v>
      </c>
      <c r="C19" s="11" t="s">
        <v>8</v>
      </c>
      <c r="D19" s="12">
        <v>0.35</v>
      </c>
      <c r="E19" s="176">
        <f t="shared" si="0"/>
        <v>2200.3799999999997</v>
      </c>
      <c r="F19" s="39"/>
    </row>
    <row r="20" spans="1:8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6161.0639999999985</v>
      </c>
      <c r="F20" s="39"/>
    </row>
    <row r="21" spans="1:8" ht="25.5">
      <c r="A21" s="14" t="s">
        <v>17</v>
      </c>
      <c r="B21" s="11" t="s">
        <v>16</v>
      </c>
      <c r="C21" s="11" t="s">
        <v>8</v>
      </c>
      <c r="D21" s="15">
        <v>0.61</v>
      </c>
      <c r="E21" s="176">
        <f t="shared" si="0"/>
        <v>3834.9479999999994</v>
      </c>
      <c r="F21" s="39"/>
    </row>
    <row r="22" spans="1:8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2200.3799999999997</v>
      </c>
      <c r="F22" s="39"/>
      <c r="G22" s="116"/>
    </row>
    <row r="23" spans="1:8" ht="25.5">
      <c r="A23" s="14" t="s">
        <v>19</v>
      </c>
      <c r="B23" s="11" t="s">
        <v>14</v>
      </c>
      <c r="C23" s="11" t="s">
        <v>8</v>
      </c>
      <c r="D23" s="11">
        <v>0.61</v>
      </c>
      <c r="E23" s="176">
        <f t="shared" si="0"/>
        <v>3834.9479999999994</v>
      </c>
      <c r="F23" s="39"/>
      <c r="G23" s="116"/>
    </row>
    <row r="24" spans="1:8" ht="25.5">
      <c r="A24" s="21" t="s">
        <v>136</v>
      </c>
      <c r="B24" s="22"/>
      <c r="C24" s="22" t="s">
        <v>126</v>
      </c>
      <c r="D24" s="22"/>
      <c r="E24" s="185">
        <v>5400</v>
      </c>
      <c r="F24" s="39"/>
      <c r="G24" s="116"/>
    </row>
    <row r="25" spans="1:8" ht="25.5">
      <c r="A25" s="21" t="s">
        <v>129</v>
      </c>
      <c r="B25" s="22"/>
      <c r="C25" s="22" t="s">
        <v>126</v>
      </c>
      <c r="D25" s="22"/>
      <c r="E25" s="185">
        <v>18385.46</v>
      </c>
      <c r="F25" s="39"/>
      <c r="G25" s="116"/>
    </row>
    <row r="26" spans="1:8" ht="25.5">
      <c r="A26" s="21" t="s">
        <v>297</v>
      </c>
      <c r="B26" s="22"/>
      <c r="C26" s="22"/>
      <c r="D26" s="22"/>
      <c r="E26" s="185">
        <v>4290</v>
      </c>
      <c r="F26" s="39"/>
      <c r="G26" s="116"/>
    </row>
    <row r="27" spans="1:8" ht="19.5" thickBot="1">
      <c r="A27" s="16" t="s">
        <v>32</v>
      </c>
      <c r="B27" s="17"/>
      <c r="C27" s="17"/>
      <c r="D27" s="18"/>
      <c r="E27" s="115">
        <f>SUM(E12:E26)</f>
        <v>97812.423999999999</v>
      </c>
      <c r="F27" s="40"/>
      <c r="G27" s="116"/>
    </row>
    <row r="28" spans="1:8">
      <c r="A28" s="5"/>
      <c r="B28" s="5"/>
      <c r="C28" s="5"/>
      <c r="D28" s="5"/>
      <c r="E28" s="6"/>
      <c r="F28" s="6"/>
    </row>
    <row r="29" spans="1:8" ht="33.75" customHeight="1">
      <c r="A29" s="233" t="s">
        <v>308</v>
      </c>
      <c r="B29" s="233"/>
      <c r="C29" s="233"/>
      <c r="D29" s="233"/>
      <c r="E29" s="233"/>
      <c r="F29" s="188"/>
    </row>
    <row r="30" spans="1:8">
      <c r="A30" s="138"/>
      <c r="B30" s="138"/>
      <c r="C30" s="138"/>
      <c r="D30" s="138"/>
      <c r="E30" s="139"/>
      <c r="F30" s="6"/>
    </row>
    <row r="31" spans="1:8" ht="33" customHeight="1">
      <c r="A31" s="233" t="s">
        <v>176</v>
      </c>
      <c r="B31" s="233"/>
      <c r="C31" s="233"/>
      <c r="D31" s="233"/>
      <c r="E31" s="233"/>
      <c r="F31" s="192"/>
      <c r="H31" s="116"/>
    </row>
    <row r="32" spans="1:8">
      <c r="A32" s="5"/>
      <c r="B32" s="5"/>
      <c r="C32" s="5"/>
      <c r="D32" s="5"/>
      <c r="E32" s="6"/>
      <c r="F32" s="6"/>
    </row>
    <row r="33" spans="1:6" ht="29.25" customHeight="1">
      <c r="A33" s="233" t="s">
        <v>99</v>
      </c>
      <c r="B33" s="233"/>
      <c r="C33" s="233"/>
      <c r="D33" s="233"/>
      <c r="E33" s="233"/>
      <c r="F33" s="192"/>
    </row>
    <row r="34" spans="1:6">
      <c r="A34" s="188"/>
      <c r="B34" s="188"/>
      <c r="C34" s="188"/>
      <c r="D34" s="188"/>
      <c r="E34" s="188"/>
      <c r="F34" s="192"/>
    </row>
    <row r="35" spans="1:6" ht="28.5" customHeight="1">
      <c r="A35" s="233" t="s">
        <v>21</v>
      </c>
      <c r="B35" s="233"/>
      <c r="C35" s="233"/>
      <c r="D35" s="233"/>
      <c r="E35" s="233"/>
      <c r="F35" s="188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35" t="s">
        <v>22</v>
      </c>
      <c r="B38" s="235"/>
      <c r="C38" s="235"/>
      <c r="D38" s="235"/>
      <c r="E38" s="235"/>
      <c r="F38" s="193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222</v>
      </c>
      <c r="C40" s="5"/>
      <c r="D40" s="5"/>
      <c r="E40" s="6" t="s">
        <v>25</v>
      </c>
      <c r="F40" s="6"/>
    </row>
    <row r="41" spans="1:6">
      <c r="A41" s="5"/>
      <c r="B41" s="234" t="s">
        <v>223</v>
      </c>
      <c r="C41" s="234"/>
      <c r="D41" s="234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  <c r="F44" s="6"/>
    </row>
    <row r="45" spans="1:6">
      <c r="A45" s="5"/>
      <c r="B45" s="232" t="s">
        <v>26</v>
      </c>
      <c r="C45" s="232"/>
      <c r="D45" s="232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F36" sqref="F3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62"/>
    </row>
    <row r="2" spans="1:8" ht="36" customHeight="1">
      <c r="A2" s="237" t="s">
        <v>1</v>
      </c>
      <c r="B2" s="237"/>
      <c r="C2" s="237"/>
      <c r="D2" s="237"/>
      <c r="E2" s="237"/>
      <c r="F2" s="163"/>
    </row>
    <row r="3" spans="1:8">
      <c r="A3" s="1"/>
      <c r="B3" s="1"/>
      <c r="C3" s="1"/>
      <c r="D3" s="1"/>
      <c r="E3" s="2"/>
      <c r="F3" s="2"/>
    </row>
    <row r="4" spans="1:8" ht="15" customHeight="1">
      <c r="A4" s="165" t="s">
        <v>2</v>
      </c>
      <c r="B4" s="1"/>
      <c r="C4" s="1"/>
      <c r="D4" s="238" t="s">
        <v>143</v>
      </c>
      <c r="E4" s="238"/>
      <c r="F4" s="16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5.25" customHeight="1">
      <c r="A7" s="233" t="s">
        <v>177</v>
      </c>
      <c r="B7" s="233"/>
      <c r="C7" s="233"/>
      <c r="D7" s="233"/>
      <c r="E7" s="233"/>
      <c r="F7" s="165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112</v>
      </c>
      <c r="B9" s="233"/>
      <c r="C9" s="233"/>
      <c r="D9" s="233"/>
      <c r="E9" s="233"/>
      <c r="F9" s="165"/>
    </row>
    <row r="10" spans="1:8" ht="15.75" thickBot="1">
      <c r="A10" s="5"/>
      <c r="B10" s="5"/>
      <c r="C10" s="5"/>
      <c r="D10" s="5"/>
      <c r="E10" s="6"/>
      <c r="F10" s="6"/>
      <c r="H10">
        <v>395.6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54" customHeight="1">
      <c r="A12" s="175" t="s">
        <v>113</v>
      </c>
      <c r="B12" s="12" t="s">
        <v>114</v>
      </c>
      <c r="C12" s="11" t="s">
        <v>8</v>
      </c>
      <c r="D12" s="15">
        <v>0.2</v>
      </c>
      <c r="E12" s="176">
        <f>$H$10*D12*12</f>
        <v>949.44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0.4</v>
      </c>
      <c r="E13" s="176">
        <f t="shared" ref="E13:E22" si="0">$H$10*D13*12</f>
        <v>1898.88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0.91</v>
      </c>
      <c r="E14" s="176">
        <f t="shared" si="0"/>
        <v>4319.9520000000002</v>
      </c>
      <c r="F14" s="39"/>
    </row>
    <row r="15" spans="1:8" ht="38.25">
      <c r="A15" s="14" t="s">
        <v>121</v>
      </c>
      <c r="B15" s="11" t="s">
        <v>14</v>
      </c>
      <c r="C15" s="11" t="s">
        <v>8</v>
      </c>
      <c r="D15" s="12">
        <v>1.04</v>
      </c>
      <c r="E15" s="176">
        <f t="shared" si="0"/>
        <v>4937.0880000000006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0.2</v>
      </c>
      <c r="E16" s="176">
        <f t="shared" si="0"/>
        <v>949.44</v>
      </c>
      <c r="F16" s="39"/>
    </row>
    <row r="17" spans="1:8" ht="25.5">
      <c r="A17" s="14" t="s">
        <v>13</v>
      </c>
      <c r="B17" s="11" t="s">
        <v>107</v>
      </c>
      <c r="C17" s="11" t="s">
        <v>8</v>
      </c>
      <c r="D17" s="11">
        <v>1.79</v>
      </c>
      <c r="E17" s="176">
        <f t="shared" si="0"/>
        <v>8497.4880000000012</v>
      </c>
      <c r="F17" s="39"/>
    </row>
    <row r="18" spans="1:8">
      <c r="A18" s="14" t="s">
        <v>29</v>
      </c>
      <c r="B18" s="11" t="s">
        <v>14</v>
      </c>
      <c r="C18" s="11" t="s">
        <v>8</v>
      </c>
      <c r="D18" s="12">
        <v>2.98</v>
      </c>
      <c r="E18" s="176">
        <f t="shared" si="0"/>
        <v>14146.656000000003</v>
      </c>
      <c r="F18" s="39"/>
    </row>
    <row r="19" spans="1:8">
      <c r="A19" s="14" t="s">
        <v>33</v>
      </c>
      <c r="B19" s="11" t="s">
        <v>107</v>
      </c>
      <c r="C19" s="11" t="s">
        <v>8</v>
      </c>
      <c r="D19" s="12">
        <v>0.61</v>
      </c>
      <c r="E19" s="176">
        <f t="shared" si="0"/>
        <v>2895.7919999999999</v>
      </c>
      <c r="F19" s="39"/>
    </row>
    <row r="20" spans="1:8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4652.2559999999994</v>
      </c>
      <c r="F20" s="39"/>
    </row>
    <row r="21" spans="1:8" ht="25.5">
      <c r="A21" s="14" t="s">
        <v>18</v>
      </c>
      <c r="B21" s="11" t="s">
        <v>16</v>
      </c>
      <c r="C21" s="11" t="s">
        <v>8</v>
      </c>
      <c r="D21" s="11">
        <v>0.35</v>
      </c>
      <c r="E21" s="176">
        <f t="shared" si="0"/>
        <v>1661.52</v>
      </c>
      <c r="F21" s="39"/>
      <c r="G21" s="116"/>
    </row>
    <row r="22" spans="1:8" ht="25.5">
      <c r="A22" s="14" t="s">
        <v>19</v>
      </c>
      <c r="B22" s="11" t="s">
        <v>14</v>
      </c>
      <c r="C22" s="11" t="s">
        <v>8</v>
      </c>
      <c r="D22" s="11">
        <v>0.61</v>
      </c>
      <c r="E22" s="176">
        <f t="shared" si="0"/>
        <v>2895.7919999999999</v>
      </c>
      <c r="F22" s="39"/>
      <c r="G22" s="116"/>
    </row>
    <row r="23" spans="1:8" ht="25.5">
      <c r="A23" s="21" t="s">
        <v>136</v>
      </c>
      <c r="B23" s="22"/>
      <c r="C23" s="22" t="s">
        <v>126</v>
      </c>
      <c r="D23" s="22"/>
      <c r="E23" s="185">
        <v>3600</v>
      </c>
      <c r="F23" s="39"/>
      <c r="G23" s="116"/>
    </row>
    <row r="24" spans="1:8" ht="25.5">
      <c r="A24" s="21" t="s">
        <v>129</v>
      </c>
      <c r="B24" s="22"/>
      <c r="C24" s="22" t="s">
        <v>126</v>
      </c>
      <c r="D24" s="22"/>
      <c r="E24" s="185">
        <v>13882.97</v>
      </c>
      <c r="F24" s="39"/>
      <c r="G24" s="116"/>
    </row>
    <row r="25" spans="1:8" ht="25.5">
      <c r="A25" s="21" t="s">
        <v>297</v>
      </c>
      <c r="B25" s="22"/>
      <c r="C25" s="22" t="s">
        <v>126</v>
      </c>
      <c r="D25" s="22"/>
      <c r="E25" s="185">
        <v>4290</v>
      </c>
      <c r="F25" s="39"/>
      <c r="G25" s="116"/>
    </row>
    <row r="26" spans="1:8" ht="25.5">
      <c r="A26" s="21" t="s">
        <v>293</v>
      </c>
      <c r="B26" s="22"/>
      <c r="C26" s="22" t="s">
        <v>126</v>
      </c>
      <c r="D26" s="22"/>
      <c r="E26" s="185">
        <v>1673</v>
      </c>
      <c r="F26" s="39"/>
      <c r="G26" s="116"/>
    </row>
    <row r="27" spans="1:8">
      <c r="A27" s="21" t="s">
        <v>294</v>
      </c>
      <c r="B27" s="22"/>
      <c r="C27" s="22" t="s">
        <v>126</v>
      </c>
      <c r="D27" s="22"/>
      <c r="E27" s="185">
        <v>2050</v>
      </c>
      <c r="F27" s="39"/>
      <c r="G27" s="116"/>
    </row>
    <row r="28" spans="1:8" ht="19.5" thickBot="1">
      <c r="A28" s="16" t="s">
        <v>32</v>
      </c>
      <c r="B28" s="17"/>
      <c r="C28" s="17"/>
      <c r="D28" s="18"/>
      <c r="E28" s="115">
        <f>SUM(E12:E27)</f>
        <v>73300.274000000005</v>
      </c>
      <c r="F28" s="40"/>
      <c r="G28" s="116"/>
    </row>
    <row r="29" spans="1:8">
      <c r="A29" s="5"/>
      <c r="B29" s="5"/>
      <c r="C29" s="5"/>
      <c r="D29" s="5"/>
      <c r="E29" s="6"/>
      <c r="F29" s="6"/>
    </row>
    <row r="30" spans="1:8" ht="33.75" customHeight="1">
      <c r="A30" s="233" t="s">
        <v>309</v>
      </c>
      <c r="B30" s="233"/>
      <c r="C30" s="233"/>
      <c r="D30" s="233"/>
      <c r="E30" s="233"/>
      <c r="F30" s="165"/>
    </row>
    <row r="31" spans="1:8">
      <c r="A31" s="138"/>
      <c r="B31" s="138"/>
      <c r="C31" s="138"/>
      <c r="D31" s="138"/>
      <c r="E31" s="139"/>
      <c r="F31" s="6"/>
    </row>
    <row r="32" spans="1:8" ht="33" customHeight="1">
      <c r="A32" s="233" t="s">
        <v>178</v>
      </c>
      <c r="B32" s="233"/>
      <c r="C32" s="233"/>
      <c r="D32" s="233"/>
      <c r="E32" s="233"/>
      <c r="F32" s="166"/>
      <c r="H32" s="116"/>
    </row>
    <row r="33" spans="1:6">
      <c r="A33" s="5"/>
      <c r="B33" s="5"/>
      <c r="C33" s="5"/>
      <c r="D33" s="5"/>
      <c r="E33" s="6"/>
      <c r="F33" s="6"/>
    </row>
    <row r="34" spans="1:6" ht="29.25" customHeight="1">
      <c r="A34" s="233" t="s">
        <v>99</v>
      </c>
      <c r="B34" s="233"/>
      <c r="C34" s="233"/>
      <c r="D34" s="233"/>
      <c r="E34" s="233"/>
      <c r="F34" s="166"/>
    </row>
    <row r="35" spans="1:6">
      <c r="A35" s="165"/>
      <c r="B35" s="165"/>
      <c r="C35" s="165"/>
      <c r="D35" s="165"/>
      <c r="E35" s="165"/>
      <c r="F35" s="166"/>
    </row>
    <row r="36" spans="1:6" ht="28.5" customHeight="1">
      <c r="A36" s="233" t="s">
        <v>21</v>
      </c>
      <c r="B36" s="233"/>
      <c r="C36" s="233"/>
      <c r="D36" s="233"/>
      <c r="E36" s="233"/>
      <c r="F36" s="165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235" t="s">
        <v>22</v>
      </c>
      <c r="B39" s="235"/>
      <c r="C39" s="235"/>
      <c r="D39" s="235"/>
      <c r="E39" s="235"/>
      <c r="F39" s="167"/>
    </row>
    <row r="40" spans="1:6">
      <c r="A40" s="5"/>
      <c r="B40" s="5"/>
      <c r="C40" s="5"/>
      <c r="D40" s="5"/>
      <c r="E40" s="6"/>
      <c r="F40" s="6"/>
    </row>
    <row r="41" spans="1:6">
      <c r="A41" s="5" t="s">
        <v>23</v>
      </c>
      <c r="B41" s="5" t="s">
        <v>222</v>
      </c>
      <c r="C41" s="5"/>
      <c r="D41" s="5"/>
      <c r="E41" s="6" t="s">
        <v>25</v>
      </c>
      <c r="F41" s="6"/>
    </row>
    <row r="42" spans="1:6">
      <c r="A42" s="5"/>
      <c r="B42" s="234" t="s">
        <v>223</v>
      </c>
      <c r="C42" s="234"/>
      <c r="D42" s="234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28</v>
      </c>
      <c r="B45" s="5" t="s">
        <v>24</v>
      </c>
      <c r="C45" s="5"/>
      <c r="D45" s="5"/>
      <c r="E45" s="6" t="s">
        <v>25</v>
      </c>
      <c r="F45" s="6"/>
    </row>
    <row r="46" spans="1:6">
      <c r="A46" s="5"/>
      <c r="B46" s="232" t="s">
        <v>26</v>
      </c>
      <c r="C46" s="232"/>
      <c r="D46" s="232"/>
      <c r="E46" s="6" t="s">
        <v>27</v>
      </c>
      <c r="F46" s="6"/>
    </row>
    <row r="47" spans="1:6">
      <c r="A47" s="5"/>
      <c r="B47" s="5"/>
      <c r="C47" s="5"/>
      <c r="D47" s="5"/>
      <c r="E47" s="6"/>
      <c r="F47" s="6"/>
    </row>
  </sheetData>
  <mergeCells count="12">
    <mergeCell ref="B46:D46"/>
    <mergeCell ref="A1:E1"/>
    <mergeCell ref="A2:E2"/>
    <mergeCell ref="D4:E4"/>
    <mergeCell ref="A7:E7"/>
    <mergeCell ref="A9:E9"/>
    <mergeCell ref="A30:E30"/>
    <mergeCell ref="A32:E32"/>
    <mergeCell ref="A34:E34"/>
    <mergeCell ref="A36:E36"/>
    <mergeCell ref="A39:E39"/>
    <mergeCell ref="B42:D42"/>
  </mergeCells>
  <pageMargins left="0.24" right="0.21" top="0.4" bottom="0.32" header="0.3" footer="0.2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2"/>
  <sheetViews>
    <sheetView topLeftCell="A16" workbookViewId="0">
      <selection activeCell="F12" sqref="F12:G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855468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32"/>
    </row>
    <row r="2" spans="1:8" ht="36" customHeight="1">
      <c r="A2" s="237" t="s">
        <v>1</v>
      </c>
      <c r="B2" s="237"/>
      <c r="C2" s="237"/>
      <c r="D2" s="237"/>
      <c r="E2" s="237"/>
      <c r="F2" s="33"/>
    </row>
    <row r="3" spans="1:8">
      <c r="A3" s="1"/>
      <c r="B3" s="1"/>
      <c r="C3" s="1"/>
      <c r="D3" s="1"/>
      <c r="E3" s="2"/>
      <c r="F3" s="2"/>
    </row>
    <row r="4" spans="1:8" ht="15" customHeight="1">
      <c r="A4" s="35" t="s">
        <v>2</v>
      </c>
      <c r="B4" s="1"/>
      <c r="C4" s="1"/>
      <c r="D4" s="238" t="s">
        <v>143</v>
      </c>
      <c r="E4" s="238"/>
      <c r="F4" s="3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179</v>
      </c>
      <c r="B7" s="233"/>
      <c r="C7" s="233"/>
      <c r="D7" s="233"/>
      <c r="E7" s="233"/>
      <c r="F7" s="35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45</v>
      </c>
      <c r="B9" s="233"/>
      <c r="C9" s="233"/>
      <c r="D9" s="233"/>
      <c r="E9" s="233"/>
      <c r="F9" s="35"/>
    </row>
    <row r="10" spans="1:8" ht="15.75" thickBot="1">
      <c r="A10" s="5"/>
      <c r="B10" s="5"/>
      <c r="C10" s="5"/>
      <c r="D10" s="5"/>
      <c r="E10" s="6"/>
      <c r="F10" s="6"/>
      <c r="H10">
        <v>384.7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51">
      <c r="A12" s="14" t="s">
        <v>9</v>
      </c>
      <c r="B12" s="11" t="s">
        <v>107</v>
      </c>
      <c r="C12" s="11" t="s">
        <v>10</v>
      </c>
      <c r="D12" s="12">
        <v>0.28999999999999998</v>
      </c>
      <c r="E12" s="13">
        <v>1800</v>
      </c>
      <c r="F12" s="39"/>
      <c r="G12" s="116"/>
    </row>
    <row r="13" spans="1:8" ht="51">
      <c r="A13" s="14" t="s">
        <v>34</v>
      </c>
      <c r="B13" s="11" t="s">
        <v>14</v>
      </c>
      <c r="C13" s="11" t="s">
        <v>8</v>
      </c>
      <c r="D13" s="12">
        <v>0.6</v>
      </c>
      <c r="E13" s="13">
        <f>D13*12*H10</f>
        <v>2769.8399999999997</v>
      </c>
      <c r="F13" s="39"/>
    </row>
    <row r="14" spans="1:8" ht="51">
      <c r="A14" s="14" t="s">
        <v>11</v>
      </c>
      <c r="B14" s="11" t="s">
        <v>107</v>
      </c>
      <c r="C14" s="11" t="s">
        <v>12</v>
      </c>
      <c r="D14" s="12">
        <v>0.14000000000000001</v>
      </c>
      <c r="E14" s="13">
        <f>D14*12*H10</f>
        <v>646.29600000000005</v>
      </c>
      <c r="F14" s="39"/>
    </row>
    <row r="15" spans="1:8" ht="25.5">
      <c r="A15" s="14" t="s">
        <v>13</v>
      </c>
      <c r="B15" s="11" t="s">
        <v>107</v>
      </c>
      <c r="C15" s="11" t="s">
        <v>8</v>
      </c>
      <c r="D15" s="11">
        <v>6.94</v>
      </c>
      <c r="E15" s="13">
        <f>D15*12*H10</f>
        <v>32037.815999999999</v>
      </c>
      <c r="F15" s="39"/>
    </row>
    <row r="16" spans="1:8">
      <c r="A16" s="14" t="s">
        <v>29</v>
      </c>
      <c r="B16" s="11" t="s">
        <v>14</v>
      </c>
      <c r="C16" s="11" t="s">
        <v>8</v>
      </c>
      <c r="D16" s="12">
        <v>2.48</v>
      </c>
      <c r="E16" s="13">
        <f>D16*12*H10</f>
        <v>11448.671999999999</v>
      </c>
      <c r="F16" s="39"/>
    </row>
    <row r="17" spans="1:8">
      <c r="A17" s="14" t="s">
        <v>33</v>
      </c>
      <c r="B17" s="11" t="s">
        <v>107</v>
      </c>
      <c r="C17" s="11" t="s">
        <v>8</v>
      </c>
      <c r="D17" s="12">
        <v>0.49</v>
      </c>
      <c r="E17" s="13">
        <f>D17*12*H10</f>
        <v>2262.0360000000001</v>
      </c>
      <c r="F17" s="39"/>
    </row>
    <row r="18" spans="1:8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>D18*12*H10</f>
        <v>4524.0720000000001</v>
      </c>
      <c r="F18" s="39"/>
    </row>
    <row r="19" spans="1:8" ht="26.25" customHeight="1">
      <c r="A19" s="14" t="s">
        <v>95</v>
      </c>
      <c r="B19" s="11" t="s">
        <v>16</v>
      </c>
      <c r="C19" s="11" t="s">
        <v>8</v>
      </c>
      <c r="D19" s="12">
        <v>1.69</v>
      </c>
      <c r="E19" s="142">
        <f>D19*12*H10</f>
        <v>7801.7160000000003</v>
      </c>
      <c r="F19" s="39"/>
      <c r="G19" s="116"/>
    </row>
    <row r="20" spans="1:8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>D20*12*H10</f>
        <v>1615.7399999999998</v>
      </c>
      <c r="F20" s="39"/>
      <c r="G20" s="116"/>
    </row>
    <row r="21" spans="1:8" ht="25.5">
      <c r="A21" s="14" t="s">
        <v>19</v>
      </c>
      <c r="B21" s="11" t="s">
        <v>14</v>
      </c>
      <c r="C21" s="11" t="s">
        <v>8</v>
      </c>
      <c r="D21" s="11">
        <v>1.61</v>
      </c>
      <c r="E21" s="13">
        <f>D21*12*H10</f>
        <v>7432.4039999999995</v>
      </c>
      <c r="F21" s="39"/>
      <c r="G21" s="116"/>
    </row>
    <row r="22" spans="1:8" ht="25.5">
      <c r="A22" s="21" t="s">
        <v>297</v>
      </c>
      <c r="B22" s="22"/>
      <c r="C22" s="22" t="s">
        <v>126</v>
      </c>
      <c r="D22" s="22"/>
      <c r="E22" s="23">
        <v>5070</v>
      </c>
      <c r="F22" s="39"/>
      <c r="G22" s="116"/>
    </row>
    <row r="23" spans="1:8" ht="19.5" thickBot="1">
      <c r="A23" s="16" t="s">
        <v>32</v>
      </c>
      <c r="B23" s="17"/>
      <c r="C23" s="17"/>
      <c r="D23" s="18"/>
      <c r="E23" s="115">
        <f>SUM(E12:E22)</f>
        <v>77408.59199999999</v>
      </c>
      <c r="F23" s="40"/>
      <c r="G23" s="116"/>
    </row>
    <row r="24" spans="1:8">
      <c r="A24" s="5"/>
      <c r="B24" s="5"/>
      <c r="C24" s="5"/>
      <c r="D24" s="5"/>
      <c r="E24" s="6"/>
      <c r="F24" s="6"/>
    </row>
    <row r="25" spans="1:8" ht="29.25" customHeight="1">
      <c r="A25" s="233" t="s">
        <v>307</v>
      </c>
      <c r="B25" s="233"/>
      <c r="C25" s="233"/>
      <c r="D25" s="233"/>
      <c r="E25" s="233"/>
      <c r="F25" s="35"/>
    </row>
    <row r="26" spans="1:8">
      <c r="A26" s="138"/>
      <c r="B26" s="138"/>
      <c r="C26" s="138"/>
      <c r="D26" s="138"/>
      <c r="E26" s="139"/>
      <c r="F26" s="6"/>
    </row>
    <row r="27" spans="1:8" ht="29.25" customHeight="1">
      <c r="A27" s="233" t="s">
        <v>180</v>
      </c>
      <c r="B27" s="233"/>
      <c r="C27" s="233"/>
      <c r="D27" s="233"/>
      <c r="E27" s="233"/>
      <c r="F27" s="128"/>
      <c r="H27" s="116"/>
    </row>
    <row r="28" spans="1:8">
      <c r="A28" s="5"/>
      <c r="B28" s="5"/>
      <c r="C28" s="5"/>
      <c r="D28" s="5"/>
      <c r="E28" s="6"/>
      <c r="F28" s="6"/>
    </row>
    <row r="29" spans="1:8" ht="29.25" customHeight="1">
      <c r="A29" s="233" t="s">
        <v>99</v>
      </c>
      <c r="B29" s="233"/>
      <c r="C29" s="233"/>
      <c r="D29" s="233"/>
      <c r="E29" s="233"/>
      <c r="F29" s="128"/>
    </row>
    <row r="30" spans="1:8">
      <c r="A30" s="127"/>
      <c r="B30" s="127"/>
      <c r="C30" s="127"/>
      <c r="D30" s="127"/>
      <c r="E30" s="127"/>
      <c r="F30" s="128"/>
    </row>
    <row r="31" spans="1:8" ht="28.5" customHeight="1">
      <c r="A31" s="233" t="s">
        <v>21</v>
      </c>
      <c r="B31" s="233"/>
      <c r="C31" s="233"/>
      <c r="D31" s="233"/>
      <c r="E31" s="233"/>
      <c r="F31" s="127"/>
    </row>
    <row r="32" spans="1:8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35" t="s">
        <v>22</v>
      </c>
      <c r="B34" s="235"/>
      <c r="C34" s="235"/>
      <c r="D34" s="235"/>
      <c r="E34" s="235"/>
      <c r="F34" s="37"/>
    </row>
    <row r="35" spans="1:6">
      <c r="A35" s="5"/>
      <c r="B35" s="5"/>
      <c r="C35" s="5"/>
      <c r="D35" s="5"/>
      <c r="E35" s="6"/>
      <c r="F35" s="6"/>
    </row>
    <row r="36" spans="1:6">
      <c r="A36" s="5" t="s">
        <v>23</v>
      </c>
      <c r="B36" s="5" t="s">
        <v>222</v>
      </c>
      <c r="C36" s="5"/>
      <c r="D36" s="5"/>
      <c r="E36" s="6" t="s">
        <v>25</v>
      </c>
      <c r="F36" s="6"/>
    </row>
    <row r="37" spans="1:6">
      <c r="A37" s="5"/>
      <c r="B37" s="234" t="s">
        <v>223</v>
      </c>
      <c r="C37" s="234"/>
      <c r="D37" s="234"/>
      <c r="E37" s="6" t="s">
        <v>27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28</v>
      </c>
      <c r="B40" s="5" t="s">
        <v>24</v>
      </c>
      <c r="C40" s="5"/>
      <c r="D40" s="5"/>
      <c r="E40" s="6" t="s">
        <v>25</v>
      </c>
      <c r="F40" s="6"/>
    </row>
    <row r="41" spans="1:6">
      <c r="A41" s="5"/>
      <c r="B41" s="232" t="s">
        <v>26</v>
      </c>
      <c r="C41" s="232"/>
      <c r="D41" s="232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7"/>
  <sheetViews>
    <sheetView topLeftCell="A17" workbookViewId="0">
      <selection activeCell="E27" sqref="E2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71"/>
    </row>
    <row r="2" spans="1:8" ht="36" customHeight="1">
      <c r="A2" s="237" t="s">
        <v>1</v>
      </c>
      <c r="B2" s="237"/>
      <c r="C2" s="237"/>
      <c r="D2" s="237"/>
      <c r="E2" s="237"/>
      <c r="F2" s="172"/>
    </row>
    <row r="3" spans="1:8">
      <c r="A3" s="1"/>
      <c r="B3" s="1"/>
      <c r="C3" s="1"/>
      <c r="D3" s="1"/>
      <c r="E3" s="2"/>
      <c r="F3" s="2"/>
    </row>
    <row r="4" spans="1:8" ht="15" customHeight="1">
      <c r="A4" s="168" t="s">
        <v>2</v>
      </c>
      <c r="B4" s="1"/>
      <c r="C4" s="1"/>
      <c r="D4" s="238" t="s">
        <v>143</v>
      </c>
      <c r="E4" s="238"/>
      <c r="F4" s="17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146</v>
      </c>
      <c r="B7" s="233"/>
      <c r="C7" s="233"/>
      <c r="D7" s="233"/>
      <c r="E7" s="233"/>
      <c r="F7" s="168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116</v>
      </c>
      <c r="B9" s="233"/>
      <c r="C9" s="233"/>
      <c r="D9" s="233"/>
      <c r="E9" s="233"/>
      <c r="F9" s="168"/>
    </row>
    <row r="10" spans="1:8" ht="15.75" thickBot="1">
      <c r="A10" s="5"/>
      <c r="B10" s="5"/>
      <c r="C10" s="5"/>
      <c r="D10" s="5"/>
      <c r="E10" s="6"/>
      <c r="F10" s="6"/>
      <c r="H10">
        <v>1015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0.8</v>
      </c>
      <c r="E12" s="176">
        <f>D12*12*$H$10</f>
        <v>9744.0000000000018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0.93</v>
      </c>
      <c r="E13" s="176">
        <f t="shared" ref="E13:E23" si="0">D13*12*$H$10</f>
        <v>11327.4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0.49</v>
      </c>
      <c r="E14" s="176">
        <f t="shared" si="0"/>
        <v>5968.2</v>
      </c>
      <c r="F14" s="39"/>
    </row>
    <row r="15" spans="1:8" ht="38.25">
      <c r="A15" s="14" t="s">
        <v>121</v>
      </c>
      <c r="B15" s="11" t="s">
        <v>107</v>
      </c>
      <c r="C15" s="11" t="s">
        <v>8</v>
      </c>
      <c r="D15" s="12">
        <v>1.04</v>
      </c>
      <c r="E15" s="176">
        <f t="shared" si="0"/>
        <v>12667.2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0.09</v>
      </c>
      <c r="E16" s="176">
        <f t="shared" si="0"/>
        <v>1096.2</v>
      </c>
      <c r="F16" s="39"/>
    </row>
    <row r="17" spans="1:8" ht="29.25" customHeight="1">
      <c r="A17" s="14" t="s">
        <v>13</v>
      </c>
      <c r="B17" s="11" t="s">
        <v>107</v>
      </c>
      <c r="C17" s="11" t="s">
        <v>8</v>
      </c>
      <c r="D17" s="11">
        <v>4.54</v>
      </c>
      <c r="E17" s="176">
        <f t="shared" si="0"/>
        <v>55297.200000000004</v>
      </c>
      <c r="F17" s="39"/>
    </row>
    <row r="18" spans="1:8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38732.400000000001</v>
      </c>
      <c r="F18" s="39"/>
    </row>
    <row r="19" spans="1:8" s="196" customFormat="1">
      <c r="A19" s="14" t="s">
        <v>33</v>
      </c>
      <c r="B19" s="11" t="s">
        <v>107</v>
      </c>
      <c r="C19" s="11" t="s">
        <v>8</v>
      </c>
      <c r="D19" s="11">
        <v>0.09</v>
      </c>
      <c r="E19" s="176">
        <v>0</v>
      </c>
      <c r="F19" s="195"/>
    </row>
    <row r="20" spans="1:8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11936.4</v>
      </c>
      <c r="F20" s="39"/>
    </row>
    <row r="21" spans="1:8" ht="25.5">
      <c r="A21" s="14" t="s">
        <v>17</v>
      </c>
      <c r="B21" s="11" t="s">
        <v>16</v>
      </c>
      <c r="C21" s="11" t="s">
        <v>8</v>
      </c>
      <c r="D21" s="12">
        <v>0.61</v>
      </c>
      <c r="E21" s="176">
        <f t="shared" si="0"/>
        <v>7429.8</v>
      </c>
      <c r="F21" s="39"/>
    </row>
    <row r="22" spans="1:8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4262.9999999999991</v>
      </c>
      <c r="F22" s="39"/>
    </row>
    <row r="23" spans="1:8" ht="25.5">
      <c r="A23" s="14" t="s">
        <v>19</v>
      </c>
      <c r="B23" s="11" t="s">
        <v>14</v>
      </c>
      <c r="C23" s="11" t="s">
        <v>8</v>
      </c>
      <c r="D23" s="11">
        <v>1.1499999999999999</v>
      </c>
      <c r="E23" s="176">
        <f t="shared" si="0"/>
        <v>14006.999999999998</v>
      </c>
      <c r="F23" s="39"/>
    </row>
    <row r="24" spans="1:8" ht="27" customHeight="1">
      <c r="A24" s="21" t="s">
        <v>147</v>
      </c>
      <c r="B24" s="22"/>
      <c r="C24" s="22" t="s">
        <v>126</v>
      </c>
      <c r="D24" s="22"/>
      <c r="E24" s="185">
        <v>9126</v>
      </c>
      <c r="F24" s="39"/>
    </row>
    <row r="25" spans="1:8" ht="17.25" customHeight="1">
      <c r="A25" s="21" t="s">
        <v>291</v>
      </c>
      <c r="B25" s="22"/>
      <c r="C25" s="22" t="s">
        <v>126</v>
      </c>
      <c r="D25" s="22"/>
      <c r="E25" s="185">
        <v>1332</v>
      </c>
      <c r="F25" s="39"/>
    </row>
    <row r="26" spans="1:8">
      <c r="A26" s="21" t="s">
        <v>292</v>
      </c>
      <c r="B26" s="22"/>
      <c r="C26" s="22" t="s">
        <v>126</v>
      </c>
      <c r="D26" s="22"/>
      <c r="E26" s="185">
        <v>6888</v>
      </c>
      <c r="F26" s="39"/>
    </row>
    <row r="27" spans="1:8" ht="25.5">
      <c r="A27" s="21" t="s">
        <v>297</v>
      </c>
      <c r="B27" s="22"/>
      <c r="C27" s="22" t="s">
        <v>126</v>
      </c>
      <c r="D27" s="22"/>
      <c r="E27" s="185">
        <v>14525</v>
      </c>
      <c r="F27" s="39"/>
    </row>
    <row r="28" spans="1:8" ht="19.5" thickBot="1">
      <c r="A28" s="16" t="s">
        <v>32</v>
      </c>
      <c r="B28" s="17"/>
      <c r="C28" s="17"/>
      <c r="D28" s="18"/>
      <c r="E28" s="115">
        <f>SUM(E12:E27)</f>
        <v>204339.8</v>
      </c>
      <c r="F28" s="40"/>
    </row>
    <row r="29" spans="1:8">
      <c r="A29" s="5"/>
      <c r="B29" s="5"/>
      <c r="C29" s="5"/>
      <c r="D29" s="5"/>
      <c r="E29" s="6"/>
      <c r="F29" s="6"/>
    </row>
    <row r="30" spans="1:8" ht="29.25" customHeight="1">
      <c r="A30" s="233" t="s">
        <v>403</v>
      </c>
      <c r="B30" s="233"/>
      <c r="C30" s="233"/>
      <c r="D30" s="233"/>
      <c r="E30" s="233"/>
      <c r="F30" s="168"/>
    </row>
    <row r="31" spans="1:8">
      <c r="A31" s="138"/>
      <c r="B31" s="138"/>
      <c r="C31" s="138"/>
      <c r="D31" s="138"/>
      <c r="E31" s="139"/>
      <c r="F31" s="6"/>
    </row>
    <row r="32" spans="1:8" ht="29.25" customHeight="1">
      <c r="A32" s="233" t="s">
        <v>395</v>
      </c>
      <c r="B32" s="233"/>
      <c r="C32" s="233"/>
      <c r="D32" s="233"/>
      <c r="E32" s="233"/>
      <c r="F32" s="169"/>
      <c r="H32" s="116"/>
    </row>
    <row r="33" spans="1:6">
      <c r="A33" s="138"/>
      <c r="B33" s="138"/>
      <c r="C33" s="138"/>
      <c r="D33" s="138"/>
      <c r="E33" s="139"/>
      <c r="F33" s="6"/>
    </row>
    <row r="34" spans="1:6" ht="29.25" customHeight="1">
      <c r="A34" s="233" t="s">
        <v>99</v>
      </c>
      <c r="B34" s="233"/>
      <c r="C34" s="233"/>
      <c r="D34" s="233"/>
      <c r="E34" s="233"/>
      <c r="F34" s="169"/>
    </row>
    <row r="35" spans="1:6">
      <c r="A35" s="168"/>
      <c r="B35" s="168"/>
      <c r="C35" s="168"/>
      <c r="D35" s="168"/>
      <c r="E35" s="168"/>
      <c r="F35" s="169"/>
    </row>
    <row r="36" spans="1:6" ht="28.5" customHeight="1">
      <c r="A36" s="233" t="s">
        <v>21</v>
      </c>
      <c r="B36" s="233"/>
      <c r="C36" s="233"/>
      <c r="D36" s="233"/>
      <c r="E36" s="233"/>
      <c r="F36" s="168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235" t="s">
        <v>22</v>
      </c>
      <c r="B39" s="235"/>
      <c r="C39" s="235"/>
      <c r="D39" s="235"/>
      <c r="E39" s="235"/>
      <c r="F39" s="170"/>
    </row>
    <row r="40" spans="1:6">
      <c r="A40" s="5"/>
      <c r="B40" s="5"/>
      <c r="C40" s="5"/>
      <c r="D40" s="5"/>
      <c r="E40" s="6"/>
      <c r="F40" s="6"/>
    </row>
    <row r="41" spans="1:6">
      <c r="A41" s="5" t="s">
        <v>23</v>
      </c>
      <c r="B41" s="5" t="s">
        <v>222</v>
      </c>
      <c r="C41" s="5"/>
      <c r="D41" s="5"/>
      <c r="E41" s="6" t="s">
        <v>25</v>
      </c>
      <c r="F41" s="6"/>
    </row>
    <row r="42" spans="1:6">
      <c r="A42" s="5"/>
      <c r="B42" s="234" t="s">
        <v>223</v>
      </c>
      <c r="C42" s="234"/>
      <c r="D42" s="234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28</v>
      </c>
      <c r="B45" s="5" t="s">
        <v>24</v>
      </c>
      <c r="C45" s="5"/>
      <c r="D45" s="5"/>
      <c r="E45" s="6" t="s">
        <v>25</v>
      </c>
      <c r="F45" s="6"/>
    </row>
    <row r="46" spans="1:6">
      <c r="A46" s="5"/>
      <c r="B46" s="232" t="s">
        <v>26</v>
      </c>
      <c r="C46" s="232"/>
      <c r="D46" s="232"/>
      <c r="E46" s="6" t="s">
        <v>27</v>
      </c>
      <c r="F46" s="6"/>
    </row>
    <row r="47" spans="1:6">
      <c r="A47" s="5"/>
      <c r="B47" s="5"/>
      <c r="C47" s="5"/>
      <c r="D47" s="5"/>
      <c r="E47" s="6"/>
      <c r="F47" s="6"/>
    </row>
  </sheetData>
  <mergeCells count="12">
    <mergeCell ref="B46:D46"/>
    <mergeCell ref="A1:E1"/>
    <mergeCell ref="A2:E2"/>
    <mergeCell ref="D4:E4"/>
    <mergeCell ref="A7:E7"/>
    <mergeCell ref="A9:E9"/>
    <mergeCell ref="A30:E30"/>
    <mergeCell ref="A32:E32"/>
    <mergeCell ref="A34:E34"/>
    <mergeCell ref="A36:E36"/>
    <mergeCell ref="A39:E39"/>
    <mergeCell ref="B42:D42"/>
  </mergeCells>
  <pageMargins left="0.24" right="0.21" top="0.4" bottom="0.32" header="0.3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opLeftCell="A16" workbookViewId="0">
      <selection activeCell="E24" sqref="E24"/>
    </sheetView>
  </sheetViews>
  <sheetFormatPr defaultRowHeight="15"/>
  <cols>
    <col min="1" max="1" width="30.140625" customWidth="1"/>
    <col min="2" max="2" width="19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6" t="s">
        <v>0</v>
      </c>
      <c r="B1" s="236"/>
      <c r="C1" s="236"/>
      <c r="D1" s="236"/>
      <c r="E1" s="236"/>
    </row>
    <row r="2" spans="1:7" ht="36" customHeight="1">
      <c r="A2" s="237" t="s">
        <v>1</v>
      </c>
      <c r="B2" s="237"/>
      <c r="C2" s="237"/>
      <c r="D2" s="237"/>
      <c r="E2" s="237"/>
    </row>
    <row r="3" spans="1:7">
      <c r="A3" s="1"/>
      <c r="B3" s="1"/>
      <c r="C3" s="1"/>
      <c r="D3" s="1"/>
      <c r="E3" s="2"/>
    </row>
    <row r="4" spans="1:7">
      <c r="A4" s="25" t="s">
        <v>2</v>
      </c>
      <c r="B4" s="1"/>
      <c r="C4" s="1"/>
      <c r="D4" s="238" t="s">
        <v>143</v>
      </c>
      <c r="E4" s="238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233" t="s">
        <v>380</v>
      </c>
      <c r="B7" s="233"/>
      <c r="C7" s="233"/>
      <c r="D7" s="233"/>
      <c r="E7" s="233"/>
    </row>
    <row r="8" spans="1:7">
      <c r="A8" s="3"/>
      <c r="B8" s="3"/>
      <c r="C8" s="3"/>
      <c r="D8" s="3"/>
      <c r="E8" s="4"/>
    </row>
    <row r="9" spans="1:7" ht="45.75" customHeight="1">
      <c r="A9" s="233" t="s">
        <v>30</v>
      </c>
      <c r="B9" s="233"/>
      <c r="C9" s="233"/>
      <c r="D9" s="233"/>
      <c r="E9" s="233"/>
    </row>
    <row r="10" spans="1:7" ht="15.75" thickBot="1">
      <c r="A10" s="5"/>
      <c r="B10" s="5"/>
      <c r="C10" s="5"/>
      <c r="D10" s="5"/>
      <c r="E10" s="6"/>
      <c r="G10">
        <v>489</v>
      </c>
    </row>
    <row r="11" spans="1:7" ht="84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</row>
    <row r="12" spans="1:7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0.4*5*G10</f>
        <v>978</v>
      </c>
    </row>
    <row r="13" spans="1:7" ht="60">
      <c r="A13" s="175" t="s">
        <v>115</v>
      </c>
      <c r="B13" s="12" t="s">
        <v>114</v>
      </c>
      <c r="C13" s="11" t="s">
        <v>8</v>
      </c>
      <c r="D13" s="15">
        <v>0.52</v>
      </c>
      <c r="E13" s="176">
        <f>D13*5*G10</f>
        <v>1271.4000000000001</v>
      </c>
    </row>
    <row r="14" spans="1:7" ht="51">
      <c r="A14" s="14" t="s">
        <v>9</v>
      </c>
      <c r="B14" s="11" t="s">
        <v>107</v>
      </c>
      <c r="C14" s="11" t="s">
        <v>10</v>
      </c>
      <c r="D14" s="12">
        <v>1.23</v>
      </c>
      <c r="E14" s="13">
        <f>1.23*12*G10</f>
        <v>7217.64</v>
      </c>
    </row>
    <row r="15" spans="1:7" ht="51">
      <c r="A15" s="14" t="s">
        <v>34</v>
      </c>
      <c r="B15" s="12" t="s">
        <v>114</v>
      </c>
      <c r="C15" s="11" t="s">
        <v>8</v>
      </c>
      <c r="D15" s="12">
        <v>0.6</v>
      </c>
      <c r="E15" s="13">
        <f t="shared" ref="E15:E22" si="0">D15*$G$10*12</f>
        <v>3520.7999999999997</v>
      </c>
    </row>
    <row r="16" spans="1:7" ht="51">
      <c r="A16" s="14" t="s">
        <v>11</v>
      </c>
      <c r="B16" s="11" t="s">
        <v>107</v>
      </c>
      <c r="C16" s="11" t="s">
        <v>12</v>
      </c>
      <c r="D16" s="12">
        <v>7.0000000000000007E-2</v>
      </c>
      <c r="E16" s="13">
        <f t="shared" si="0"/>
        <v>410.76000000000005</v>
      </c>
    </row>
    <row r="17" spans="1:10" ht="30.75" customHeight="1">
      <c r="A17" s="14" t="s">
        <v>13</v>
      </c>
      <c r="B17" s="11" t="s">
        <v>107</v>
      </c>
      <c r="C17" s="11" t="s">
        <v>8</v>
      </c>
      <c r="D17" s="11">
        <v>9.0299999999999994</v>
      </c>
      <c r="E17" s="13">
        <f t="shared" si="0"/>
        <v>52988.04</v>
      </c>
    </row>
    <row r="18" spans="1:10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0"/>
        <v>18660.239999999998</v>
      </c>
    </row>
    <row r="19" spans="1:10" ht="25.5">
      <c r="A19" s="14" t="s">
        <v>15</v>
      </c>
      <c r="B19" s="11" t="s">
        <v>16</v>
      </c>
      <c r="C19" s="11" t="s">
        <v>8</v>
      </c>
      <c r="D19" s="12">
        <v>0.98</v>
      </c>
      <c r="E19" s="13">
        <f t="shared" si="0"/>
        <v>5750.6399999999994</v>
      </c>
    </row>
    <row r="20" spans="1:10" ht="25.5">
      <c r="A20" s="14" t="s">
        <v>75</v>
      </c>
      <c r="B20" s="11" t="s">
        <v>16</v>
      </c>
      <c r="C20" s="11" t="s">
        <v>8</v>
      </c>
      <c r="D20" s="15">
        <v>1.75</v>
      </c>
      <c r="E20" s="13">
        <f t="shared" si="0"/>
        <v>10269</v>
      </c>
    </row>
    <row r="21" spans="1:10" ht="25.5">
      <c r="A21" s="14" t="s">
        <v>18</v>
      </c>
      <c r="B21" s="11" t="s">
        <v>16</v>
      </c>
      <c r="C21" s="11" t="s">
        <v>8</v>
      </c>
      <c r="D21" s="11">
        <v>0.35</v>
      </c>
      <c r="E21" s="13">
        <f t="shared" si="0"/>
        <v>2053.7999999999997</v>
      </c>
    </row>
    <row r="22" spans="1:10" ht="25.5">
      <c r="A22" s="14" t="s">
        <v>19</v>
      </c>
      <c r="B22" s="11" t="s">
        <v>14</v>
      </c>
      <c r="C22" s="11" t="s">
        <v>8</v>
      </c>
      <c r="D22" s="11">
        <v>0.67</v>
      </c>
      <c r="E22" s="13">
        <f t="shared" si="0"/>
        <v>3931.56</v>
      </c>
      <c r="J22" s="116"/>
    </row>
    <row r="23" spans="1:10" ht="25.5">
      <c r="A23" s="14" t="s">
        <v>136</v>
      </c>
      <c r="B23" s="11" t="s">
        <v>401</v>
      </c>
      <c r="C23" s="11" t="s">
        <v>8</v>
      </c>
      <c r="D23" s="11">
        <v>2.04</v>
      </c>
      <c r="E23" s="13">
        <f>D23*5*G10</f>
        <v>4987.7999999999993</v>
      </c>
      <c r="J23" s="116"/>
    </row>
    <row r="24" spans="1:10" ht="25.5">
      <c r="A24" s="14" t="s">
        <v>297</v>
      </c>
      <c r="B24" s="11"/>
      <c r="C24" s="11" t="s">
        <v>126</v>
      </c>
      <c r="D24" s="11"/>
      <c r="E24" s="13">
        <v>5226</v>
      </c>
    </row>
    <row r="25" spans="1:10" ht="19.5" thickBot="1">
      <c r="A25" s="16" t="s">
        <v>20</v>
      </c>
      <c r="B25" s="17"/>
      <c r="C25" s="17"/>
      <c r="D25" s="18"/>
      <c r="E25" s="19">
        <f>SUM(E12:E24)</f>
        <v>117265.68000000001</v>
      </c>
    </row>
    <row r="26" spans="1:10">
      <c r="A26" s="5"/>
      <c r="B26" s="5"/>
      <c r="C26" s="5"/>
      <c r="D26" s="5"/>
      <c r="E26" s="6"/>
    </row>
    <row r="27" spans="1:10" ht="36.75" customHeight="1">
      <c r="A27" s="233" t="s">
        <v>381</v>
      </c>
      <c r="B27" s="233"/>
      <c r="C27" s="233"/>
      <c r="D27" s="233"/>
      <c r="E27" s="233"/>
    </row>
    <row r="28" spans="1:10">
      <c r="A28" s="138"/>
      <c r="B28" s="138"/>
      <c r="C28" s="138"/>
      <c r="D28" s="138"/>
      <c r="E28" s="139"/>
    </row>
    <row r="29" spans="1:10" ht="33" customHeight="1">
      <c r="A29" s="233" t="s">
        <v>150</v>
      </c>
      <c r="B29" s="233"/>
      <c r="C29" s="233"/>
      <c r="D29" s="233"/>
      <c r="E29" s="233"/>
    </row>
    <row r="30" spans="1:10">
      <c r="A30" s="140"/>
      <c r="B30" s="140"/>
      <c r="C30" s="140"/>
      <c r="D30" s="140"/>
      <c r="E30" s="140"/>
    </row>
    <row r="31" spans="1:10" ht="14.25" customHeight="1">
      <c r="A31" s="233" t="s">
        <v>99</v>
      </c>
      <c r="B31" s="233"/>
      <c r="C31" s="233"/>
      <c r="D31" s="233"/>
      <c r="E31" s="233"/>
    </row>
    <row r="32" spans="1:10">
      <c r="A32" s="5"/>
      <c r="B32" s="5"/>
      <c r="C32" s="5"/>
      <c r="D32" s="5"/>
      <c r="E32" s="6"/>
    </row>
    <row r="33" spans="1:5">
      <c r="A33" s="234" t="s">
        <v>46</v>
      </c>
      <c r="B33" s="234"/>
      <c r="C33" s="234"/>
      <c r="D33" s="234"/>
      <c r="E33" s="234"/>
    </row>
    <row r="34" spans="1:5">
      <c r="A34" s="5"/>
      <c r="B34" s="5"/>
      <c r="C34" s="5"/>
      <c r="D34" s="5"/>
      <c r="E34" s="6"/>
    </row>
    <row r="35" spans="1:5" ht="28.5" customHeight="1">
      <c r="A35" s="233" t="s">
        <v>21</v>
      </c>
      <c r="B35" s="233"/>
      <c r="C35" s="233"/>
      <c r="D35" s="233"/>
      <c r="E35" s="233"/>
    </row>
    <row r="36" spans="1:5">
      <c r="A36" s="5"/>
      <c r="B36" s="5"/>
      <c r="C36" s="5"/>
      <c r="D36" s="5"/>
      <c r="E36" s="6"/>
    </row>
    <row r="37" spans="1:5">
      <c r="A37" s="5"/>
      <c r="B37" s="5"/>
      <c r="C37" s="5"/>
      <c r="D37" s="5"/>
      <c r="E37" s="6"/>
    </row>
    <row r="38" spans="1:5">
      <c r="A38" s="235" t="s">
        <v>22</v>
      </c>
      <c r="B38" s="235"/>
      <c r="C38" s="235"/>
      <c r="D38" s="235"/>
      <c r="E38" s="235"/>
    </row>
    <row r="39" spans="1:5">
      <c r="A39" s="5"/>
      <c r="B39" s="5"/>
      <c r="C39" s="5"/>
      <c r="D39" s="5"/>
      <c r="E39" s="6"/>
    </row>
    <row r="40" spans="1:5">
      <c r="A40" s="5" t="s">
        <v>23</v>
      </c>
      <c r="B40" s="5" t="s">
        <v>222</v>
      </c>
      <c r="C40" s="5"/>
      <c r="D40" s="5"/>
      <c r="E40" s="6" t="s">
        <v>25</v>
      </c>
    </row>
    <row r="41" spans="1:5">
      <c r="A41" s="5"/>
      <c r="B41" s="234" t="s">
        <v>223</v>
      </c>
      <c r="C41" s="234"/>
      <c r="D41" s="234"/>
      <c r="E41" s="6" t="s">
        <v>27</v>
      </c>
    </row>
    <row r="42" spans="1:5">
      <c r="A42" s="5"/>
      <c r="B42" s="5"/>
      <c r="C42" s="5"/>
      <c r="D42" s="5"/>
      <c r="E42" s="6"/>
    </row>
    <row r="43" spans="1:5">
      <c r="A43" s="5"/>
      <c r="B43" s="5"/>
      <c r="C43" s="5"/>
      <c r="D43" s="5"/>
      <c r="E43" s="6"/>
    </row>
    <row r="44" spans="1:5">
      <c r="A44" s="5" t="s">
        <v>28</v>
      </c>
      <c r="B44" s="5" t="s">
        <v>24</v>
      </c>
      <c r="C44" s="5"/>
      <c r="D44" s="5"/>
      <c r="E44" s="6" t="s">
        <v>25</v>
      </c>
    </row>
    <row r="45" spans="1:5">
      <c r="A45" s="5"/>
      <c r="B45" s="232" t="s">
        <v>26</v>
      </c>
      <c r="C45" s="232"/>
      <c r="D45" s="232"/>
      <c r="E45" s="6" t="s">
        <v>27</v>
      </c>
    </row>
    <row r="46" spans="1:5">
      <c r="A46" s="5"/>
      <c r="B46" s="5"/>
      <c r="C46" s="5"/>
      <c r="D46" s="5"/>
      <c r="E46" s="6"/>
    </row>
  </sheetData>
  <mergeCells count="13">
    <mergeCell ref="B45:D45"/>
    <mergeCell ref="A1:E1"/>
    <mergeCell ref="A2:E2"/>
    <mergeCell ref="D4:E4"/>
    <mergeCell ref="A7:E7"/>
    <mergeCell ref="A9:E9"/>
    <mergeCell ref="A27:E27"/>
    <mergeCell ref="A31:E31"/>
    <mergeCell ref="A33:E33"/>
    <mergeCell ref="A35:E35"/>
    <mergeCell ref="A38:E38"/>
    <mergeCell ref="B41:D41"/>
    <mergeCell ref="A29:E29"/>
  </mergeCells>
  <pageMargins left="0.24" right="0.21" top="0.24" bottom="0.22" header="0.16" footer="0.1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3"/>
  <sheetViews>
    <sheetView topLeftCell="A18" workbookViewId="0">
      <selection activeCell="E23" sqref="E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44"/>
    </row>
    <row r="2" spans="1:8" ht="36" customHeight="1">
      <c r="A2" s="237" t="s">
        <v>1</v>
      </c>
      <c r="B2" s="237"/>
      <c r="C2" s="237"/>
      <c r="D2" s="237"/>
      <c r="E2" s="237"/>
      <c r="F2" s="45"/>
    </row>
    <row r="3" spans="1:8">
      <c r="A3" s="1"/>
      <c r="B3" s="1"/>
      <c r="C3" s="1"/>
      <c r="D3" s="1"/>
      <c r="E3" s="2"/>
      <c r="F3" s="2"/>
    </row>
    <row r="4" spans="1:8" ht="15" customHeight="1">
      <c r="A4" s="41" t="s">
        <v>2</v>
      </c>
      <c r="B4" s="1"/>
      <c r="C4" s="1"/>
      <c r="D4" s="238" t="s">
        <v>143</v>
      </c>
      <c r="E4" s="238"/>
      <c r="F4" s="4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" customHeight="1">
      <c r="A7" s="233" t="s">
        <v>181</v>
      </c>
      <c r="B7" s="233"/>
      <c r="C7" s="233"/>
      <c r="D7" s="233"/>
      <c r="E7" s="233"/>
      <c r="F7" s="41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47</v>
      </c>
      <c r="B9" s="233"/>
      <c r="C9" s="233"/>
      <c r="D9" s="233"/>
      <c r="E9" s="233"/>
      <c r="F9" s="41"/>
    </row>
    <row r="10" spans="1:8" ht="15.75" thickBot="1">
      <c r="A10" s="5"/>
      <c r="B10" s="5"/>
      <c r="C10" s="5"/>
      <c r="D10" s="5"/>
      <c r="E10" s="6"/>
      <c r="F10" s="6"/>
      <c r="H10">
        <v>331.8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51">
      <c r="A12" s="14" t="s">
        <v>9</v>
      </c>
      <c r="B12" s="11" t="s">
        <v>107</v>
      </c>
      <c r="C12" s="11" t="s">
        <v>10</v>
      </c>
      <c r="D12" s="12">
        <v>0.17</v>
      </c>
      <c r="E12" s="13">
        <v>1050</v>
      </c>
      <c r="F12" s="39">
        <f>D12*12*H10</f>
        <v>676.87200000000007</v>
      </c>
      <c r="G12" s="116">
        <f>E12-F12</f>
        <v>373.12799999999993</v>
      </c>
    </row>
    <row r="13" spans="1:8" ht="51">
      <c r="A13" s="14" t="s">
        <v>34</v>
      </c>
      <c r="B13" s="11" t="s">
        <v>14</v>
      </c>
      <c r="C13" s="11" t="s">
        <v>8</v>
      </c>
      <c r="D13" s="12">
        <v>0.55000000000000004</v>
      </c>
      <c r="E13" s="13">
        <f>D13*12*H10</f>
        <v>2189.88</v>
      </c>
      <c r="F13" s="39"/>
      <c r="G13" s="116"/>
    </row>
    <row r="14" spans="1:8" ht="51">
      <c r="A14" s="14" t="s">
        <v>11</v>
      </c>
      <c r="B14" s="11" t="s">
        <v>107</v>
      </c>
      <c r="C14" s="11" t="s">
        <v>12</v>
      </c>
      <c r="D14" s="12">
        <v>0.4</v>
      </c>
      <c r="E14" s="13">
        <f>D14*12*H10</f>
        <v>1592.6400000000003</v>
      </c>
      <c r="F14" s="39"/>
      <c r="G14" s="116"/>
    </row>
    <row r="15" spans="1:8" ht="25.5">
      <c r="A15" s="14" t="s">
        <v>13</v>
      </c>
      <c r="B15" s="11" t="s">
        <v>107</v>
      </c>
      <c r="C15" s="11" t="s">
        <v>8</v>
      </c>
      <c r="D15" s="11">
        <v>7.41</v>
      </c>
      <c r="E15" s="13">
        <f>D15*12*H10</f>
        <v>29503.656000000003</v>
      </c>
      <c r="F15" s="39"/>
      <c r="G15" s="116"/>
    </row>
    <row r="16" spans="1:8">
      <c r="A16" s="14" t="s">
        <v>29</v>
      </c>
      <c r="B16" s="11" t="s">
        <v>14</v>
      </c>
      <c r="C16" s="11" t="s">
        <v>8</v>
      </c>
      <c r="D16" s="12">
        <v>2.2200000000000002</v>
      </c>
      <c r="E16" s="13">
        <f>D16*12*H10</f>
        <v>8839.152</v>
      </c>
      <c r="F16" s="39"/>
      <c r="G16" s="116"/>
    </row>
    <row r="17" spans="1:7">
      <c r="A17" s="14" t="s">
        <v>33</v>
      </c>
      <c r="B17" s="11" t="s">
        <v>107</v>
      </c>
      <c r="C17" s="11" t="s">
        <v>8</v>
      </c>
      <c r="D17" s="12">
        <v>0.2</v>
      </c>
      <c r="E17" s="13">
        <f>D17*12*H10</f>
        <v>796.32000000000016</v>
      </c>
      <c r="F17" s="39"/>
      <c r="G17" s="116"/>
    </row>
    <row r="18" spans="1:7" ht="25.5">
      <c r="A18" s="14" t="s">
        <v>15</v>
      </c>
      <c r="B18" s="11" t="s">
        <v>16</v>
      </c>
      <c r="C18" s="11" t="s">
        <v>8</v>
      </c>
      <c r="D18" s="12">
        <v>0.74</v>
      </c>
      <c r="E18" s="13">
        <f>D18*12*H10</f>
        <v>2946.3839999999996</v>
      </c>
      <c r="F18" s="39"/>
      <c r="G18" s="116"/>
    </row>
    <row r="19" spans="1:7" ht="25.5">
      <c r="A19" s="14" t="s">
        <v>95</v>
      </c>
      <c r="B19" s="11" t="s">
        <v>16</v>
      </c>
      <c r="C19" s="11" t="s">
        <v>8</v>
      </c>
      <c r="D19" s="12">
        <v>1.69</v>
      </c>
      <c r="E19" s="142">
        <f>D19*12*H10</f>
        <v>6728.9040000000005</v>
      </c>
      <c r="F19" s="39"/>
      <c r="G19" s="116"/>
    </row>
    <row r="20" spans="1:7" ht="25.5">
      <c r="A20" s="14" t="s">
        <v>18</v>
      </c>
      <c r="B20" s="11" t="s">
        <v>16</v>
      </c>
      <c r="C20" s="11" t="s">
        <v>8</v>
      </c>
      <c r="D20" s="11">
        <v>0.3</v>
      </c>
      <c r="E20" s="13">
        <f>D20*12*H10</f>
        <v>1194.48</v>
      </c>
      <c r="F20" s="39"/>
    </row>
    <row r="21" spans="1:7" ht="25.5">
      <c r="A21" s="14" t="s">
        <v>19</v>
      </c>
      <c r="B21" s="11" t="s">
        <v>14</v>
      </c>
      <c r="C21" s="11" t="s">
        <v>8</v>
      </c>
      <c r="D21" s="11">
        <v>0.53</v>
      </c>
      <c r="E21" s="142">
        <f>D21*12*H10</f>
        <v>2110.248</v>
      </c>
      <c r="F21" s="39"/>
      <c r="G21" s="116"/>
    </row>
    <row r="22" spans="1:7" ht="25.5">
      <c r="A22" s="21" t="s">
        <v>136</v>
      </c>
      <c r="B22" s="22"/>
      <c r="C22" s="22" t="s">
        <v>126</v>
      </c>
      <c r="D22" s="22"/>
      <c r="E22" s="143">
        <v>3600</v>
      </c>
      <c r="F22" s="39"/>
      <c r="G22" s="116"/>
    </row>
    <row r="23" spans="1:7" ht="25.5">
      <c r="A23" s="21" t="s">
        <v>297</v>
      </c>
      <c r="B23" s="22"/>
      <c r="C23" s="22" t="s">
        <v>126</v>
      </c>
      <c r="D23" s="22"/>
      <c r="E23" s="143">
        <v>5382</v>
      </c>
      <c r="F23" s="39"/>
      <c r="G23" s="116"/>
    </row>
    <row r="24" spans="1:7" ht="19.5" thickBot="1">
      <c r="A24" s="16" t="s">
        <v>32</v>
      </c>
      <c r="B24" s="17"/>
      <c r="C24" s="17"/>
      <c r="D24" s="18"/>
      <c r="E24" s="115">
        <f>SUM(E12:E23)</f>
        <v>65933.664000000019</v>
      </c>
      <c r="F24" s="40"/>
      <c r="G24" s="116"/>
    </row>
    <row r="25" spans="1:7">
      <c r="A25" s="5"/>
      <c r="B25" s="5"/>
      <c r="C25" s="5"/>
      <c r="D25" s="5"/>
      <c r="E25" s="6"/>
      <c r="F25" s="6"/>
    </row>
    <row r="26" spans="1:7" ht="31.5" customHeight="1">
      <c r="A26" s="233" t="s">
        <v>310</v>
      </c>
      <c r="B26" s="233"/>
      <c r="C26" s="233"/>
      <c r="D26" s="233"/>
      <c r="E26" s="233"/>
      <c r="F26" s="41"/>
    </row>
    <row r="27" spans="1:7">
      <c r="A27" s="138"/>
      <c r="B27" s="138"/>
      <c r="C27" s="138"/>
      <c r="D27" s="138"/>
      <c r="E27" s="139"/>
      <c r="F27" s="6"/>
    </row>
    <row r="28" spans="1:7" ht="29.25" customHeight="1">
      <c r="A28" s="233" t="s">
        <v>182</v>
      </c>
      <c r="B28" s="233"/>
      <c r="C28" s="233"/>
      <c r="D28" s="233"/>
      <c r="E28" s="233"/>
      <c r="F28" s="41"/>
    </row>
    <row r="29" spans="1:7">
      <c r="A29" s="5"/>
      <c r="B29" s="5"/>
      <c r="C29" s="5"/>
      <c r="D29" s="5"/>
      <c r="E29" s="6"/>
      <c r="F29" s="6"/>
    </row>
    <row r="30" spans="1:7" ht="33.75" customHeight="1">
      <c r="A30" s="233" t="s">
        <v>99</v>
      </c>
      <c r="B30" s="233"/>
      <c r="C30" s="233"/>
      <c r="D30" s="233"/>
      <c r="E30" s="233"/>
      <c r="F30" s="42"/>
    </row>
    <row r="31" spans="1:7">
      <c r="A31" s="127"/>
      <c r="B31" s="127"/>
      <c r="C31" s="127"/>
      <c r="D31" s="127"/>
      <c r="E31" s="127"/>
      <c r="F31" s="6"/>
    </row>
    <row r="32" spans="1:7" ht="28.5" customHeight="1">
      <c r="A32" s="233" t="s">
        <v>21</v>
      </c>
      <c r="B32" s="233"/>
      <c r="C32" s="233"/>
      <c r="D32" s="233"/>
      <c r="E32" s="233"/>
      <c r="F32" s="4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35" t="s">
        <v>22</v>
      </c>
      <c r="B35" s="235"/>
      <c r="C35" s="235"/>
      <c r="D35" s="235"/>
      <c r="E35" s="235"/>
      <c r="F35" s="43"/>
    </row>
    <row r="36" spans="1:6">
      <c r="A36" s="5"/>
      <c r="B36" s="5"/>
      <c r="C36" s="5"/>
      <c r="D36" s="5"/>
      <c r="E36" s="6"/>
      <c r="F36" s="6"/>
    </row>
    <row r="37" spans="1:6">
      <c r="A37" s="5" t="s">
        <v>23</v>
      </c>
      <c r="B37" s="5" t="s">
        <v>222</v>
      </c>
      <c r="C37" s="5"/>
      <c r="D37" s="5"/>
      <c r="E37" s="6" t="s">
        <v>25</v>
      </c>
      <c r="F37" s="6"/>
    </row>
    <row r="38" spans="1:6">
      <c r="A38" s="5"/>
      <c r="B38" s="234" t="s">
        <v>223</v>
      </c>
      <c r="C38" s="234"/>
      <c r="D38" s="234"/>
      <c r="E38" s="6" t="s">
        <v>27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28</v>
      </c>
      <c r="B41" s="5" t="s">
        <v>24</v>
      </c>
      <c r="C41" s="5"/>
      <c r="D41" s="5"/>
      <c r="E41" s="6" t="s">
        <v>25</v>
      </c>
      <c r="F41" s="6"/>
    </row>
    <row r="42" spans="1:6">
      <c r="A42" s="5"/>
      <c r="B42" s="232" t="s">
        <v>26</v>
      </c>
      <c r="C42" s="232"/>
      <c r="D42" s="232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E24" sqref="E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855468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32"/>
    </row>
    <row r="2" spans="1:8" ht="36" customHeight="1">
      <c r="A2" s="237" t="s">
        <v>1</v>
      </c>
      <c r="B2" s="237"/>
      <c r="C2" s="237"/>
      <c r="D2" s="237"/>
      <c r="E2" s="237"/>
      <c r="F2" s="33"/>
    </row>
    <row r="3" spans="1:8">
      <c r="A3" s="1"/>
      <c r="B3" s="1"/>
      <c r="C3" s="1"/>
      <c r="D3" s="1"/>
      <c r="E3" s="2"/>
      <c r="F3" s="2"/>
    </row>
    <row r="4" spans="1:8" ht="15" customHeight="1">
      <c r="A4" s="35" t="s">
        <v>2</v>
      </c>
      <c r="B4" s="1"/>
      <c r="C4" s="1"/>
      <c r="D4" s="238" t="s">
        <v>143</v>
      </c>
      <c r="E4" s="238"/>
      <c r="F4" s="3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89.25" customHeight="1">
      <c r="A7" s="233" t="s">
        <v>183</v>
      </c>
      <c r="B7" s="233"/>
      <c r="C7" s="233"/>
      <c r="D7" s="233"/>
      <c r="E7" s="233"/>
      <c r="F7" s="35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48</v>
      </c>
      <c r="B9" s="233"/>
      <c r="C9" s="233"/>
      <c r="D9" s="233"/>
      <c r="E9" s="233"/>
      <c r="F9" s="35"/>
    </row>
    <row r="10" spans="1:8" ht="15.75" thickBot="1">
      <c r="A10" s="5"/>
      <c r="B10" s="5"/>
      <c r="C10" s="5"/>
      <c r="D10" s="5"/>
      <c r="E10" s="6"/>
      <c r="F10" s="6"/>
      <c r="H10">
        <v>409.2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38.25">
      <c r="A12" s="14" t="s">
        <v>120</v>
      </c>
      <c r="B12" s="11" t="s">
        <v>107</v>
      </c>
      <c r="C12" s="11" t="s">
        <v>10</v>
      </c>
      <c r="D12" s="12">
        <v>0.17</v>
      </c>
      <c r="E12" s="13">
        <v>1800</v>
      </c>
      <c r="F12" s="39"/>
      <c r="G12" s="116"/>
    </row>
    <row r="13" spans="1:8" ht="38.25">
      <c r="A13" s="14" t="s">
        <v>121</v>
      </c>
      <c r="B13" s="11" t="s">
        <v>14</v>
      </c>
      <c r="C13" s="11" t="s">
        <v>8</v>
      </c>
      <c r="D13" s="12">
        <v>0.55000000000000004</v>
      </c>
      <c r="E13" s="13">
        <f>D13*12*H10</f>
        <v>2700.7200000000003</v>
      </c>
      <c r="F13" s="39"/>
    </row>
    <row r="14" spans="1:8" ht="51">
      <c r="A14" s="14" t="s">
        <v>11</v>
      </c>
      <c r="B14" s="11" t="s">
        <v>107</v>
      </c>
      <c r="C14" s="11" t="s">
        <v>12</v>
      </c>
      <c r="D14" s="12">
        <v>0.22</v>
      </c>
      <c r="E14" s="13">
        <v>1225.7</v>
      </c>
      <c r="F14" s="39"/>
      <c r="G14" s="116"/>
    </row>
    <row r="15" spans="1:8" ht="25.5">
      <c r="A15" s="14" t="s">
        <v>13</v>
      </c>
      <c r="B15" s="11" t="s">
        <v>107</v>
      </c>
      <c r="C15" s="11" t="s">
        <v>8</v>
      </c>
      <c r="D15" s="11">
        <v>6.35</v>
      </c>
      <c r="E15" s="13">
        <f>D15*12*H10</f>
        <v>31181.039999999994</v>
      </c>
      <c r="F15" s="39"/>
    </row>
    <row r="16" spans="1:8">
      <c r="A16" s="14" t="s">
        <v>29</v>
      </c>
      <c r="B16" s="11" t="s">
        <v>14</v>
      </c>
      <c r="C16" s="11" t="s">
        <v>8</v>
      </c>
      <c r="D16" s="12">
        <v>2.48</v>
      </c>
      <c r="E16" s="13">
        <f>D16*12*H10</f>
        <v>12177.791999999999</v>
      </c>
      <c r="F16" s="39"/>
    </row>
    <row r="17" spans="1:7">
      <c r="A17" s="14" t="s">
        <v>33</v>
      </c>
      <c r="B17" s="11" t="s">
        <v>107</v>
      </c>
      <c r="C17" s="11" t="s">
        <v>8</v>
      </c>
      <c r="D17" s="12">
        <v>0.46</v>
      </c>
      <c r="E17" s="13">
        <f>D17*12*H10</f>
        <v>2258.7840000000001</v>
      </c>
      <c r="F17" s="39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>D18*12*H10</f>
        <v>4812.192</v>
      </c>
      <c r="F18" s="39"/>
    </row>
    <row r="19" spans="1:7" ht="25.5">
      <c r="A19" s="14" t="s">
        <v>17</v>
      </c>
      <c r="B19" s="11" t="s">
        <v>16</v>
      </c>
      <c r="C19" s="11" t="s">
        <v>8</v>
      </c>
      <c r="D19" s="12">
        <v>0.61</v>
      </c>
      <c r="E19" s="13">
        <f>D19*H10*12</f>
        <v>2995.3440000000001</v>
      </c>
      <c r="F19" s="39"/>
    </row>
    <row r="20" spans="1:7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>D20*12*H10</f>
        <v>1718.6399999999996</v>
      </c>
      <c r="F20" s="39"/>
      <c r="G20" s="116"/>
    </row>
    <row r="21" spans="1:7" ht="25.5">
      <c r="A21" s="14" t="s">
        <v>19</v>
      </c>
      <c r="B21" s="11" t="s">
        <v>14</v>
      </c>
      <c r="C21" s="11" t="s">
        <v>8</v>
      </c>
      <c r="D21" s="11">
        <v>0.53</v>
      </c>
      <c r="E21" s="13">
        <f>D21*12*H10</f>
        <v>2602.5120000000002</v>
      </c>
      <c r="F21" s="39"/>
      <c r="G21" s="116"/>
    </row>
    <row r="22" spans="1:7" ht="25.5">
      <c r="A22" s="21" t="s">
        <v>129</v>
      </c>
      <c r="B22" s="24"/>
      <c r="C22" s="11" t="s">
        <v>126</v>
      </c>
      <c r="D22" s="22"/>
      <c r="E22" s="13">
        <v>7522.5</v>
      </c>
      <c r="F22" s="39"/>
    </row>
    <row r="23" spans="1:7" ht="25.5">
      <c r="A23" s="21" t="s">
        <v>136</v>
      </c>
      <c r="B23" s="24"/>
      <c r="C23" s="11" t="s">
        <v>126</v>
      </c>
      <c r="D23" s="22"/>
      <c r="E23" s="23">
        <v>3600</v>
      </c>
      <c r="F23" s="39"/>
    </row>
    <row r="24" spans="1:7" ht="25.5">
      <c r="A24" s="21" t="s">
        <v>297</v>
      </c>
      <c r="B24" s="24"/>
      <c r="C24" s="11" t="s">
        <v>126</v>
      </c>
      <c r="D24" s="22"/>
      <c r="E24" s="23">
        <v>5226</v>
      </c>
      <c r="F24" s="39"/>
    </row>
    <row r="25" spans="1:7" ht="19.5" thickBot="1">
      <c r="A25" s="16" t="s">
        <v>32</v>
      </c>
      <c r="B25" s="17"/>
      <c r="C25" s="17"/>
      <c r="D25" s="18"/>
      <c r="E25" s="115">
        <f>SUM(E12:E24)</f>
        <v>79821.223999999987</v>
      </c>
      <c r="F25" s="40"/>
      <c r="G25" s="116"/>
    </row>
    <row r="26" spans="1:7">
      <c r="A26" s="5"/>
      <c r="B26" s="5"/>
      <c r="C26" s="5"/>
      <c r="D26" s="5"/>
      <c r="E26" s="6"/>
      <c r="F26" s="6"/>
    </row>
    <row r="27" spans="1:7" ht="31.5" customHeight="1">
      <c r="A27" s="233" t="s">
        <v>311</v>
      </c>
      <c r="B27" s="233"/>
      <c r="C27" s="233"/>
      <c r="D27" s="233"/>
      <c r="E27" s="233"/>
      <c r="F27" s="35"/>
    </row>
    <row r="28" spans="1:7">
      <c r="A28" s="5"/>
      <c r="B28" s="5"/>
      <c r="C28" s="5"/>
      <c r="D28" s="5"/>
      <c r="E28" s="6"/>
      <c r="F28" s="6"/>
    </row>
    <row r="29" spans="1:7" ht="30.75" customHeight="1">
      <c r="A29" s="233" t="s">
        <v>396</v>
      </c>
      <c r="B29" s="233"/>
      <c r="C29" s="233"/>
      <c r="D29" s="233"/>
      <c r="E29" s="233"/>
      <c r="F29" s="35"/>
    </row>
    <row r="30" spans="1:7">
      <c r="A30" s="5"/>
      <c r="B30" s="5"/>
      <c r="C30" s="5"/>
      <c r="D30" s="5"/>
      <c r="E30" s="6"/>
      <c r="F30" s="6"/>
    </row>
    <row r="31" spans="1:7" ht="27" customHeight="1">
      <c r="A31" s="233" t="s">
        <v>99</v>
      </c>
      <c r="B31" s="233"/>
      <c r="C31" s="233"/>
      <c r="D31" s="233"/>
      <c r="E31" s="233"/>
      <c r="F31" s="36"/>
    </row>
    <row r="32" spans="1:7">
      <c r="A32" s="134"/>
      <c r="B32" s="134"/>
      <c r="C32" s="134"/>
      <c r="D32" s="134"/>
      <c r="E32" s="134"/>
      <c r="F32" s="6"/>
    </row>
    <row r="33" spans="1:6" ht="28.5" customHeight="1">
      <c r="A33" s="233" t="s">
        <v>21</v>
      </c>
      <c r="B33" s="233"/>
      <c r="C33" s="233"/>
      <c r="D33" s="233"/>
      <c r="E33" s="233"/>
      <c r="F33" s="35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5" t="s">
        <v>22</v>
      </c>
      <c r="B36" s="235"/>
      <c r="C36" s="235"/>
      <c r="D36" s="235"/>
      <c r="E36" s="235"/>
      <c r="F36" s="37"/>
    </row>
    <row r="37" spans="1:6">
      <c r="A37" s="5"/>
      <c r="B37" s="5"/>
      <c r="C37" s="5"/>
      <c r="D37" s="5"/>
      <c r="E37" s="6"/>
      <c r="F37" s="6"/>
    </row>
    <row r="38" spans="1:6">
      <c r="A38" s="5" t="s">
        <v>23</v>
      </c>
      <c r="B38" s="5" t="s">
        <v>222</v>
      </c>
      <c r="C38" s="5"/>
      <c r="D38" s="5"/>
      <c r="E38" s="6" t="s">
        <v>25</v>
      </c>
      <c r="F38" s="6"/>
    </row>
    <row r="39" spans="1:6">
      <c r="A39" s="5"/>
      <c r="B39" s="234" t="s">
        <v>223</v>
      </c>
      <c r="C39" s="234"/>
      <c r="D39" s="234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28</v>
      </c>
      <c r="B42" s="5" t="s">
        <v>24</v>
      </c>
      <c r="C42" s="5"/>
      <c r="D42" s="5"/>
      <c r="E42" s="6" t="s">
        <v>25</v>
      </c>
      <c r="F42" s="6"/>
    </row>
    <row r="43" spans="1:6">
      <c r="A43" s="5"/>
      <c r="B43" s="232" t="s">
        <v>26</v>
      </c>
      <c r="C43" s="232"/>
      <c r="D43" s="232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5"/>
  <sheetViews>
    <sheetView topLeftCell="A19" workbookViewId="0">
      <selection activeCell="H25" sqref="H25"/>
    </sheetView>
  </sheetViews>
  <sheetFormatPr defaultRowHeight="15"/>
  <cols>
    <col min="1" max="1" width="31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47"/>
    </row>
    <row r="2" spans="1:8" ht="36" customHeight="1">
      <c r="A2" s="237" t="s">
        <v>1</v>
      </c>
      <c r="B2" s="237"/>
      <c r="C2" s="237"/>
      <c r="D2" s="237"/>
      <c r="E2" s="237"/>
      <c r="F2" s="48"/>
    </row>
    <row r="3" spans="1:8">
      <c r="A3" s="1"/>
      <c r="B3" s="1"/>
      <c r="C3" s="1"/>
      <c r="D3" s="1"/>
      <c r="E3" s="2"/>
      <c r="F3" s="2"/>
    </row>
    <row r="4" spans="1:8" ht="15" customHeight="1">
      <c r="A4" s="50" t="s">
        <v>2</v>
      </c>
      <c r="B4" s="1"/>
      <c r="C4" s="1"/>
      <c r="D4" s="238" t="s">
        <v>143</v>
      </c>
      <c r="E4" s="238"/>
      <c r="F4" s="4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5.25" customHeight="1">
      <c r="A7" s="233" t="s">
        <v>184</v>
      </c>
      <c r="B7" s="233"/>
      <c r="C7" s="233"/>
      <c r="D7" s="233"/>
      <c r="E7" s="233"/>
      <c r="F7" s="5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49</v>
      </c>
      <c r="B9" s="233"/>
      <c r="C9" s="233"/>
      <c r="D9" s="233"/>
      <c r="E9" s="233"/>
      <c r="F9" s="50"/>
    </row>
    <row r="10" spans="1:8" ht="15.75" thickBot="1">
      <c r="A10" s="5"/>
      <c r="B10" s="5"/>
      <c r="C10" s="5"/>
      <c r="D10" s="5"/>
      <c r="E10" s="6"/>
      <c r="F10" s="6"/>
      <c r="H10">
        <v>280.5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$H$10*D12*12</f>
        <v>1346.4</v>
      </c>
      <c r="F12" s="38"/>
    </row>
    <row r="13" spans="1:8" ht="60">
      <c r="A13" s="175" t="s">
        <v>115</v>
      </c>
      <c r="B13" s="12" t="s">
        <v>114</v>
      </c>
      <c r="C13" s="11" t="s">
        <v>8</v>
      </c>
      <c r="D13" s="15">
        <v>0.52</v>
      </c>
      <c r="E13" s="176">
        <f t="shared" ref="E13:E23" si="0">$H$10*D13*12</f>
        <v>1750.3200000000002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1.43</v>
      </c>
      <c r="E14" s="176">
        <f t="shared" si="0"/>
        <v>4813.38</v>
      </c>
      <c r="F14" s="39"/>
      <c r="G14" s="116"/>
    </row>
    <row r="15" spans="1:8" ht="38.25">
      <c r="A15" s="14" t="s">
        <v>121</v>
      </c>
      <c r="B15" s="11" t="s">
        <v>14</v>
      </c>
      <c r="C15" s="11" t="s">
        <v>8</v>
      </c>
      <c r="D15" s="12">
        <v>0.6</v>
      </c>
      <c r="E15" s="176">
        <f t="shared" si="0"/>
        <v>2019.6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0.35</v>
      </c>
      <c r="E16" s="176">
        <f t="shared" si="0"/>
        <v>1178.0999999999999</v>
      </c>
      <c r="F16" s="39"/>
      <c r="G16" s="116"/>
    </row>
    <row r="17" spans="1:8" ht="25.5">
      <c r="A17" s="14" t="s">
        <v>13</v>
      </c>
      <c r="B17" s="11" t="s">
        <v>107</v>
      </c>
      <c r="C17" s="11" t="s">
        <v>8</v>
      </c>
      <c r="D17" s="11">
        <v>9.76</v>
      </c>
      <c r="E17" s="176">
        <f t="shared" si="0"/>
        <v>32852.159999999996</v>
      </c>
      <c r="F17" s="39"/>
    </row>
    <row r="18" spans="1:8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10703.880000000001</v>
      </c>
      <c r="F18" s="39"/>
    </row>
    <row r="19" spans="1:8">
      <c r="A19" s="14" t="s">
        <v>33</v>
      </c>
      <c r="B19" s="11" t="s">
        <v>107</v>
      </c>
      <c r="C19" s="11" t="s">
        <v>8</v>
      </c>
      <c r="D19" s="12">
        <v>0.57999999999999996</v>
      </c>
      <c r="E19" s="176">
        <f t="shared" si="0"/>
        <v>1952.28</v>
      </c>
      <c r="F19" s="39"/>
    </row>
    <row r="20" spans="1:8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3298.68</v>
      </c>
      <c r="F20" s="39"/>
    </row>
    <row r="21" spans="1:8" ht="25.5">
      <c r="A21" s="14" t="s">
        <v>103</v>
      </c>
      <c r="B21" s="11" t="s">
        <v>16</v>
      </c>
      <c r="C21" s="11" t="s">
        <v>8</v>
      </c>
      <c r="D21" s="12">
        <v>1.69</v>
      </c>
      <c r="E21" s="176">
        <f t="shared" si="0"/>
        <v>5688.5399999999991</v>
      </c>
      <c r="F21" s="39"/>
      <c r="G21" s="116"/>
    </row>
    <row r="22" spans="1:8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1178.0999999999999</v>
      </c>
      <c r="F22" s="39"/>
    </row>
    <row r="23" spans="1:8" ht="25.5">
      <c r="A23" s="14" t="s">
        <v>19</v>
      </c>
      <c r="B23" s="11" t="s">
        <v>14</v>
      </c>
      <c r="C23" s="11" t="s">
        <v>8</v>
      </c>
      <c r="D23" s="11">
        <v>1.1499999999999999</v>
      </c>
      <c r="E23" s="176">
        <f t="shared" si="0"/>
        <v>3870.8999999999996</v>
      </c>
      <c r="F23" s="39"/>
      <c r="G23" s="116"/>
    </row>
    <row r="24" spans="1:8" ht="38.25">
      <c r="A24" s="21" t="s">
        <v>134</v>
      </c>
      <c r="B24" s="22"/>
      <c r="C24" s="11" t="s">
        <v>8</v>
      </c>
      <c r="D24" s="22">
        <v>2.38</v>
      </c>
      <c r="E24" s="23">
        <f>D24*7*H10</f>
        <v>4673.13</v>
      </c>
      <c r="F24" s="39"/>
      <c r="G24" s="116"/>
    </row>
    <row r="25" spans="1:8" ht="25.5">
      <c r="A25" s="21" t="s">
        <v>297</v>
      </c>
      <c r="B25" s="22"/>
      <c r="C25" s="22" t="s">
        <v>126</v>
      </c>
      <c r="D25" s="22"/>
      <c r="E25" s="23">
        <v>5226</v>
      </c>
      <c r="F25" s="39"/>
      <c r="G25" s="116"/>
      <c r="H25" s="230"/>
    </row>
    <row r="26" spans="1:8" ht="19.5" thickBot="1">
      <c r="A26" s="16" t="s">
        <v>32</v>
      </c>
      <c r="B26" s="17"/>
      <c r="C26" s="17"/>
      <c r="D26" s="18"/>
      <c r="E26" s="115">
        <f>SUM(E12:E25)</f>
        <v>80551.47</v>
      </c>
      <c r="F26" s="40"/>
      <c r="G26" s="116"/>
    </row>
    <row r="27" spans="1:8">
      <c r="A27" s="5"/>
      <c r="B27" s="5"/>
      <c r="C27" s="5"/>
      <c r="D27" s="5"/>
      <c r="E27" s="6"/>
      <c r="F27" s="6"/>
    </row>
    <row r="28" spans="1:8" ht="30" customHeight="1">
      <c r="A28" s="233" t="s">
        <v>413</v>
      </c>
      <c r="B28" s="233"/>
      <c r="C28" s="233"/>
      <c r="D28" s="233"/>
      <c r="E28" s="233"/>
      <c r="F28" s="50"/>
    </row>
    <row r="29" spans="1:8">
      <c r="A29" s="138"/>
      <c r="B29" s="138"/>
      <c r="C29" s="138"/>
      <c r="D29" s="138"/>
      <c r="E29" s="139"/>
      <c r="F29" s="6"/>
    </row>
    <row r="30" spans="1:8" ht="30" customHeight="1">
      <c r="A30" s="233" t="s">
        <v>185</v>
      </c>
      <c r="B30" s="233"/>
      <c r="C30" s="233"/>
      <c r="D30" s="233"/>
      <c r="E30" s="233"/>
      <c r="F30" s="50"/>
    </row>
    <row r="31" spans="1:8">
      <c r="A31" s="5"/>
      <c r="B31" s="5"/>
      <c r="C31" s="5"/>
      <c r="D31" s="5"/>
      <c r="E31" s="6"/>
      <c r="F31" s="6"/>
    </row>
    <row r="32" spans="1:8" ht="18" customHeight="1">
      <c r="A32" s="233" t="s">
        <v>99</v>
      </c>
      <c r="B32" s="233"/>
      <c r="C32" s="233"/>
      <c r="D32" s="233"/>
      <c r="E32" s="233"/>
      <c r="F32" s="51"/>
    </row>
    <row r="33" spans="1:6">
      <c r="A33" s="134"/>
      <c r="B33" s="134"/>
      <c r="C33" s="134"/>
      <c r="D33" s="134"/>
      <c r="E33" s="134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50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52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45"/>
  <sheetViews>
    <sheetView topLeftCell="A17" workbookViewId="0">
      <selection activeCell="E27" sqref="E2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53"/>
    </row>
    <row r="2" spans="1:8" ht="36" customHeight="1">
      <c r="A2" s="237" t="s">
        <v>1</v>
      </c>
      <c r="B2" s="237"/>
      <c r="C2" s="237"/>
      <c r="D2" s="237"/>
      <c r="E2" s="237"/>
      <c r="F2" s="54"/>
    </row>
    <row r="3" spans="1:8">
      <c r="A3" s="1"/>
      <c r="B3" s="1"/>
      <c r="C3" s="1"/>
      <c r="D3" s="1"/>
      <c r="E3" s="2"/>
      <c r="F3" s="2"/>
    </row>
    <row r="4" spans="1:8" ht="15" customHeight="1">
      <c r="A4" s="56" t="s">
        <v>2</v>
      </c>
      <c r="B4" s="1"/>
      <c r="C4" s="1"/>
      <c r="D4" s="238" t="s">
        <v>143</v>
      </c>
      <c r="E4" s="238"/>
      <c r="F4" s="5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186</v>
      </c>
      <c r="B7" s="233"/>
      <c r="C7" s="233"/>
      <c r="D7" s="233"/>
      <c r="E7" s="233"/>
      <c r="F7" s="56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50</v>
      </c>
      <c r="B9" s="233"/>
      <c r="C9" s="233"/>
      <c r="D9" s="233"/>
      <c r="E9" s="233"/>
      <c r="F9" s="56"/>
    </row>
    <row r="10" spans="1:8" ht="15.75" thickBot="1">
      <c r="A10" s="5"/>
      <c r="B10" s="5"/>
      <c r="C10" s="5"/>
      <c r="D10" s="5"/>
      <c r="E10" s="6"/>
      <c r="F10" s="6"/>
      <c r="H10">
        <v>277.10000000000002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$H$10*D12*12</f>
        <v>1330.0800000000002</v>
      </c>
      <c r="F12" s="38"/>
    </row>
    <row r="13" spans="1:8" ht="60">
      <c r="A13" s="175" t="s">
        <v>115</v>
      </c>
      <c r="B13" s="12" t="s">
        <v>114</v>
      </c>
      <c r="C13" s="11" t="s">
        <v>8</v>
      </c>
      <c r="D13" s="15">
        <v>0.52</v>
      </c>
      <c r="E13" s="176">
        <f t="shared" ref="E13:E23" si="0">$H$10*D13*12</f>
        <v>1729.1040000000003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1.44</v>
      </c>
      <c r="E14" s="176">
        <f t="shared" si="0"/>
        <v>4788.2880000000005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1995.1200000000003</v>
      </c>
      <c r="F15" s="39"/>
      <c r="G15" s="116"/>
    </row>
    <row r="16" spans="1:8" ht="51">
      <c r="A16" s="14" t="s">
        <v>11</v>
      </c>
      <c r="B16" s="11" t="s">
        <v>107</v>
      </c>
      <c r="C16" s="11" t="s">
        <v>12</v>
      </c>
      <c r="D16" s="12">
        <v>0.35</v>
      </c>
      <c r="E16" s="176">
        <f t="shared" si="0"/>
        <v>1163.82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11.24</v>
      </c>
      <c r="E17" s="176">
        <f t="shared" si="0"/>
        <v>37375.248000000007</v>
      </c>
      <c r="F17" s="39"/>
      <c r="G17" s="116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10574.136000000002</v>
      </c>
      <c r="F18" s="39"/>
      <c r="G18" s="116"/>
    </row>
    <row r="19" spans="1:7">
      <c r="A19" s="14" t="s">
        <v>33</v>
      </c>
      <c r="B19" s="11" t="s">
        <v>107</v>
      </c>
      <c r="C19" s="11" t="s">
        <v>8</v>
      </c>
      <c r="D19" s="12">
        <v>0.48</v>
      </c>
      <c r="E19" s="176">
        <f t="shared" si="0"/>
        <v>1596.096</v>
      </c>
      <c r="F19" s="39"/>
      <c r="G19" s="116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3258.6959999999999</v>
      </c>
      <c r="F20" s="39"/>
      <c r="G20" s="116"/>
    </row>
    <row r="21" spans="1:7" ht="25.5">
      <c r="A21" s="14" t="s">
        <v>75</v>
      </c>
      <c r="B21" s="11" t="s">
        <v>16</v>
      </c>
      <c r="C21" s="11" t="s">
        <v>8</v>
      </c>
      <c r="D21" s="12">
        <v>1.69</v>
      </c>
      <c r="E21" s="176">
        <f t="shared" si="0"/>
        <v>5619.5880000000006</v>
      </c>
      <c r="F21" s="39"/>
      <c r="G21" s="116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1163.82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1.1499999999999999</v>
      </c>
      <c r="E23" s="176">
        <f t="shared" si="0"/>
        <v>3823.9800000000005</v>
      </c>
      <c r="F23" s="39"/>
      <c r="G23" s="116"/>
    </row>
    <row r="24" spans="1:7" ht="25.5">
      <c r="A24" s="21" t="s">
        <v>297</v>
      </c>
      <c r="B24" s="22"/>
      <c r="C24" s="22" t="s">
        <v>126</v>
      </c>
      <c r="D24" s="22"/>
      <c r="E24" s="13">
        <v>5226</v>
      </c>
      <c r="F24" s="39"/>
      <c r="G24" s="116"/>
    </row>
    <row r="25" spans="1:7" ht="38.25">
      <c r="A25" s="21" t="s">
        <v>134</v>
      </c>
      <c r="B25" s="22"/>
      <c r="C25" s="22" t="s">
        <v>126</v>
      </c>
      <c r="D25" s="22"/>
      <c r="E25" s="13">
        <v>6800</v>
      </c>
      <c r="F25" s="39"/>
      <c r="G25" s="116"/>
    </row>
    <row r="26" spans="1:7" ht="19.5" thickBot="1">
      <c r="A26" s="16" t="s">
        <v>32</v>
      </c>
      <c r="B26" s="17"/>
      <c r="C26" s="17"/>
      <c r="D26" s="18"/>
      <c r="E26" s="115">
        <f>SUM(E12:E25)</f>
        <v>86443.97600000001</v>
      </c>
      <c r="F26" s="40"/>
    </row>
    <row r="27" spans="1:7">
      <c r="A27" s="5"/>
      <c r="B27" s="5"/>
      <c r="C27" s="5"/>
      <c r="D27" s="5"/>
      <c r="E27" s="6"/>
      <c r="F27" s="6"/>
    </row>
    <row r="28" spans="1:7" ht="36.75" customHeight="1">
      <c r="A28" s="233" t="s">
        <v>312</v>
      </c>
      <c r="B28" s="233"/>
      <c r="C28" s="233"/>
      <c r="D28" s="233"/>
      <c r="E28" s="233"/>
      <c r="F28" s="56"/>
    </row>
    <row r="29" spans="1:7">
      <c r="A29" s="5"/>
      <c r="B29" s="5"/>
      <c r="C29" s="5"/>
      <c r="D29" s="5"/>
      <c r="E29" s="6"/>
      <c r="F29" s="6"/>
    </row>
    <row r="30" spans="1:7" ht="31.5" customHeight="1">
      <c r="A30" s="233" t="s">
        <v>187</v>
      </c>
      <c r="B30" s="233"/>
      <c r="C30" s="233"/>
      <c r="D30" s="233"/>
      <c r="E30" s="233"/>
      <c r="F30" s="56"/>
    </row>
    <row r="31" spans="1:7">
      <c r="A31" s="5"/>
      <c r="B31" s="5"/>
      <c r="C31" s="5"/>
      <c r="D31" s="5"/>
      <c r="E31" s="6"/>
      <c r="F31" s="6"/>
    </row>
    <row r="32" spans="1:7" ht="28.5" customHeight="1">
      <c r="A32" s="233" t="s">
        <v>99</v>
      </c>
      <c r="B32" s="233"/>
      <c r="C32" s="233"/>
      <c r="D32" s="233"/>
      <c r="E32" s="233"/>
      <c r="F32" s="57"/>
    </row>
    <row r="33" spans="1:6">
      <c r="A33" s="134"/>
      <c r="B33" s="134"/>
      <c r="C33" s="134"/>
      <c r="D33" s="134"/>
      <c r="E33" s="134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56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58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6"/>
  <sheetViews>
    <sheetView topLeftCell="A19" workbookViewId="0">
      <selection activeCell="G27" sqref="G2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59"/>
    </row>
    <row r="2" spans="1:8" ht="36" customHeight="1">
      <c r="A2" s="237" t="s">
        <v>1</v>
      </c>
      <c r="B2" s="237"/>
      <c r="C2" s="237"/>
      <c r="D2" s="237"/>
      <c r="E2" s="237"/>
      <c r="F2" s="60"/>
    </row>
    <row r="3" spans="1:8">
      <c r="A3" s="1"/>
      <c r="B3" s="1"/>
      <c r="C3" s="1"/>
      <c r="D3" s="1"/>
      <c r="E3" s="2"/>
      <c r="F3" s="2"/>
    </row>
    <row r="4" spans="1:8" ht="15" customHeight="1">
      <c r="A4" s="62" t="s">
        <v>2</v>
      </c>
      <c r="B4" s="1"/>
      <c r="C4" s="1"/>
      <c r="D4" s="238" t="s">
        <v>143</v>
      </c>
      <c r="E4" s="238"/>
      <c r="F4" s="6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188</v>
      </c>
      <c r="B7" s="233"/>
      <c r="C7" s="233"/>
      <c r="D7" s="233"/>
      <c r="E7" s="233"/>
      <c r="F7" s="62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51</v>
      </c>
      <c r="B9" s="233"/>
      <c r="C9" s="233"/>
      <c r="D9" s="233"/>
      <c r="E9" s="233"/>
      <c r="F9" s="62"/>
    </row>
    <row r="10" spans="1:8" ht="15.75" thickBot="1">
      <c r="A10" s="5"/>
      <c r="B10" s="5"/>
      <c r="C10" s="5"/>
      <c r="D10" s="5"/>
      <c r="E10" s="6"/>
      <c r="F10" s="6"/>
      <c r="H10">
        <v>409.7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$H$10*D12*12</f>
        <v>1966.56</v>
      </c>
      <c r="F12" s="38"/>
    </row>
    <row r="13" spans="1:8" ht="60">
      <c r="A13" s="175" t="s">
        <v>115</v>
      </c>
      <c r="B13" s="12" t="s">
        <v>114</v>
      </c>
      <c r="C13" s="11" t="s">
        <v>8</v>
      </c>
      <c r="D13" s="15">
        <v>0.52</v>
      </c>
      <c r="E13" s="176">
        <f t="shared" ref="E13:E23" si="0">$H$10*D13*12</f>
        <v>2556.5280000000002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0.37</v>
      </c>
      <c r="E14" s="176">
        <f t="shared" si="0"/>
        <v>1819.068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2949.84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0.42</v>
      </c>
      <c r="E16" s="176">
        <f t="shared" si="0"/>
        <v>2064.8879999999999</v>
      </c>
      <c r="F16" s="39"/>
    </row>
    <row r="17" spans="1:7" ht="25.5">
      <c r="A17" s="14" t="s">
        <v>13</v>
      </c>
      <c r="B17" s="11" t="s">
        <v>107</v>
      </c>
      <c r="C17" s="11" t="s">
        <v>8</v>
      </c>
      <c r="D17" s="11">
        <v>8.7799999999999994</v>
      </c>
      <c r="E17" s="176">
        <f t="shared" si="0"/>
        <v>43165.991999999998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15634.152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0.26</v>
      </c>
      <c r="E19" s="176">
        <f t="shared" si="0"/>
        <v>1278.2640000000001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4818.0720000000001</v>
      </c>
      <c r="F20" s="39"/>
    </row>
    <row r="21" spans="1:7" ht="25.5">
      <c r="A21" s="14" t="s">
        <v>17</v>
      </c>
      <c r="B21" s="11" t="s">
        <v>16</v>
      </c>
      <c r="C21" s="11" t="s">
        <v>8</v>
      </c>
      <c r="D21" s="12">
        <v>0.61</v>
      </c>
      <c r="E21" s="176">
        <f t="shared" si="0"/>
        <v>2999.0039999999999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1720.7399999999998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76">
        <f t="shared" si="0"/>
        <v>5408.04</v>
      </c>
      <c r="F23" s="39"/>
      <c r="G23" s="116"/>
    </row>
    <row r="24" spans="1:7">
      <c r="A24" s="21" t="s">
        <v>295</v>
      </c>
      <c r="B24" s="22"/>
      <c r="C24" s="22" t="s">
        <v>126</v>
      </c>
      <c r="D24" s="22"/>
      <c r="E24" s="185">
        <v>5291</v>
      </c>
      <c r="F24" s="39"/>
      <c r="G24" s="116"/>
    </row>
    <row r="25" spans="1:7" ht="38.25">
      <c r="A25" s="21" t="s">
        <v>134</v>
      </c>
      <c r="B25" s="22"/>
      <c r="C25" s="22" t="s">
        <v>126</v>
      </c>
      <c r="D25" s="22"/>
      <c r="E25" s="185">
        <v>3600</v>
      </c>
      <c r="F25" s="39"/>
      <c r="G25" s="116"/>
    </row>
    <row r="26" spans="1:7" ht="25.5">
      <c r="A26" s="21" t="s">
        <v>297</v>
      </c>
      <c r="B26" s="22"/>
      <c r="C26" s="22" t="s">
        <v>126</v>
      </c>
      <c r="D26" s="22"/>
      <c r="E26" s="185">
        <v>5226</v>
      </c>
      <c r="F26" s="39"/>
      <c r="G26" s="116"/>
    </row>
    <row r="27" spans="1:7" ht="19.5" thickBot="1">
      <c r="A27" s="16" t="s">
        <v>32</v>
      </c>
      <c r="B27" s="17"/>
      <c r="C27" s="17"/>
      <c r="D27" s="18"/>
      <c r="E27" s="115">
        <f>SUM(E12:E26)</f>
        <v>100498.14799999999</v>
      </c>
      <c r="F27" s="40"/>
      <c r="G27" s="116"/>
    </row>
    <row r="28" spans="1:7">
      <c r="A28" s="5"/>
      <c r="B28" s="5"/>
      <c r="C28" s="5"/>
      <c r="D28" s="5"/>
      <c r="E28" s="6"/>
      <c r="F28" s="6"/>
    </row>
    <row r="29" spans="1:7" ht="29.25" customHeight="1">
      <c r="A29" s="233" t="s">
        <v>313</v>
      </c>
      <c r="B29" s="233"/>
      <c r="C29" s="233"/>
      <c r="D29" s="233"/>
      <c r="E29" s="233"/>
      <c r="F29" s="62"/>
    </row>
    <row r="30" spans="1:7">
      <c r="A30" s="5"/>
      <c r="B30" s="5"/>
      <c r="C30" s="5"/>
      <c r="D30" s="5"/>
      <c r="E30" s="6"/>
      <c r="F30" s="6"/>
    </row>
    <row r="31" spans="1:7" ht="30" customHeight="1">
      <c r="A31" s="233" t="s">
        <v>189</v>
      </c>
      <c r="B31" s="233"/>
      <c r="C31" s="233"/>
      <c r="D31" s="233"/>
      <c r="E31" s="233"/>
      <c r="F31" s="62"/>
    </row>
    <row r="32" spans="1:7">
      <c r="A32" s="5"/>
      <c r="B32" s="5"/>
      <c r="C32" s="5"/>
      <c r="D32" s="5"/>
      <c r="E32" s="6"/>
      <c r="F32" s="6"/>
    </row>
    <row r="33" spans="1:6" ht="31.5" customHeight="1">
      <c r="A33" s="233" t="s">
        <v>99</v>
      </c>
      <c r="B33" s="233"/>
      <c r="C33" s="233"/>
      <c r="D33" s="233"/>
      <c r="E33" s="233"/>
      <c r="F33" s="63"/>
    </row>
    <row r="34" spans="1:6">
      <c r="A34" s="134"/>
      <c r="B34" s="134"/>
      <c r="C34" s="134"/>
      <c r="D34" s="134"/>
      <c r="E34" s="134"/>
      <c r="F34" s="6"/>
    </row>
    <row r="35" spans="1:6" ht="28.5" customHeight="1">
      <c r="A35" s="233" t="s">
        <v>21</v>
      </c>
      <c r="B35" s="233"/>
      <c r="C35" s="233"/>
      <c r="D35" s="233"/>
      <c r="E35" s="233"/>
      <c r="F35" s="62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35" t="s">
        <v>22</v>
      </c>
      <c r="B38" s="235"/>
      <c r="C38" s="235"/>
      <c r="D38" s="235"/>
      <c r="E38" s="235"/>
      <c r="F38" s="64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222</v>
      </c>
      <c r="C40" s="5"/>
      <c r="D40" s="5"/>
      <c r="E40" s="6" t="s">
        <v>25</v>
      </c>
      <c r="F40" s="6"/>
    </row>
    <row r="41" spans="1:6">
      <c r="A41" s="5"/>
      <c r="B41" s="234" t="s">
        <v>223</v>
      </c>
      <c r="C41" s="234"/>
      <c r="D41" s="234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  <c r="F44" s="6"/>
    </row>
    <row r="45" spans="1:6">
      <c r="A45" s="5"/>
      <c r="B45" s="232" t="s">
        <v>26</v>
      </c>
      <c r="C45" s="232"/>
      <c r="D45" s="232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42"/>
  <sheetViews>
    <sheetView topLeftCell="A12" workbookViewId="0">
      <selection activeCell="F24" sqref="F24"/>
    </sheetView>
  </sheetViews>
  <sheetFormatPr defaultRowHeight="15"/>
  <cols>
    <col min="1" max="1" width="5.570312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6" t="s">
        <v>0</v>
      </c>
      <c r="B1" s="236"/>
      <c r="C1" s="236"/>
      <c r="D1" s="236"/>
      <c r="E1" s="236"/>
      <c r="F1" s="236"/>
      <c r="G1" s="59"/>
    </row>
    <row r="2" spans="1:9" ht="36" customHeight="1">
      <c r="A2" s="237" t="s">
        <v>1</v>
      </c>
      <c r="B2" s="237"/>
      <c r="C2" s="237"/>
      <c r="D2" s="237"/>
      <c r="E2" s="237"/>
      <c r="F2" s="237"/>
      <c r="G2" s="60"/>
    </row>
    <row r="3" spans="1:9">
      <c r="B3" s="1"/>
      <c r="C3" s="1"/>
      <c r="D3" s="1"/>
      <c r="E3" s="1"/>
      <c r="F3" s="2"/>
      <c r="G3" s="2"/>
    </row>
    <row r="4" spans="1:9" ht="15" customHeight="1">
      <c r="B4" s="62" t="s">
        <v>2</v>
      </c>
      <c r="C4" s="1"/>
      <c r="D4" s="1"/>
      <c r="E4" s="238" t="s">
        <v>143</v>
      </c>
      <c r="F4" s="238"/>
      <c r="G4" s="61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4.5" customHeight="1">
      <c r="A7" s="233" t="s">
        <v>190</v>
      </c>
      <c r="B7" s="233"/>
      <c r="C7" s="233"/>
      <c r="D7" s="233"/>
      <c r="E7" s="233"/>
      <c r="F7" s="233"/>
      <c r="G7" s="62"/>
    </row>
    <row r="8" spans="1:9">
      <c r="B8" s="3"/>
      <c r="C8" s="3"/>
      <c r="D8" s="3"/>
      <c r="E8" s="3"/>
      <c r="F8" s="4"/>
      <c r="G8" s="4"/>
    </row>
    <row r="9" spans="1:9" ht="45.75" customHeight="1">
      <c r="A9" s="233" t="s">
        <v>52</v>
      </c>
      <c r="B9" s="233"/>
      <c r="C9" s="233"/>
      <c r="D9" s="233"/>
      <c r="E9" s="233"/>
      <c r="F9" s="233"/>
      <c r="G9" s="62"/>
    </row>
    <row r="10" spans="1:9" ht="15.75" thickBot="1">
      <c r="B10" s="5"/>
      <c r="C10" s="5"/>
      <c r="D10" s="5"/>
      <c r="E10" s="5"/>
      <c r="F10" s="6"/>
      <c r="G10" s="6"/>
      <c r="I10">
        <v>270.39999999999998</v>
      </c>
    </row>
    <row r="11" spans="1:9" ht="84" customHeight="1">
      <c r="A11" s="147" t="s">
        <v>106</v>
      </c>
      <c r="B11" s="130" t="s">
        <v>3</v>
      </c>
      <c r="C11" s="130" t="s">
        <v>4</v>
      </c>
      <c r="D11" s="130" t="s">
        <v>5</v>
      </c>
      <c r="E11" s="131" t="s">
        <v>6</v>
      </c>
      <c r="F11" s="132" t="s">
        <v>7</v>
      </c>
      <c r="G11" s="38"/>
    </row>
    <row r="12" spans="1:9" ht="51">
      <c r="A12" s="148">
        <v>1</v>
      </c>
      <c r="B12" s="146" t="s">
        <v>9</v>
      </c>
      <c r="C12" s="11" t="s">
        <v>107</v>
      </c>
      <c r="D12" s="11" t="s">
        <v>10</v>
      </c>
      <c r="E12" s="12">
        <v>0.45</v>
      </c>
      <c r="F12" s="13">
        <f>E12*12*I10</f>
        <v>1460.16</v>
      </c>
      <c r="G12" s="39"/>
      <c r="H12" s="116"/>
    </row>
    <row r="13" spans="1:9" ht="51">
      <c r="A13" s="148">
        <v>2</v>
      </c>
      <c r="B13" s="146" t="s">
        <v>34</v>
      </c>
      <c r="C13" s="11" t="s">
        <v>14</v>
      </c>
      <c r="D13" s="11" t="s">
        <v>8</v>
      </c>
      <c r="E13" s="12">
        <v>1.04</v>
      </c>
      <c r="F13" s="13">
        <f t="shared" ref="F13:F20" si="0">E13*$I$10*12</f>
        <v>3374.5920000000001</v>
      </c>
      <c r="G13" s="39"/>
    </row>
    <row r="14" spans="1:9" ht="51">
      <c r="A14" s="148">
        <v>3</v>
      </c>
      <c r="B14" s="146" t="s">
        <v>11</v>
      </c>
      <c r="C14" s="11" t="s">
        <v>107</v>
      </c>
      <c r="D14" s="11" t="s">
        <v>12</v>
      </c>
      <c r="E14" s="12">
        <v>0.27</v>
      </c>
      <c r="F14" s="13">
        <v>996.42</v>
      </c>
      <c r="G14" s="39"/>
      <c r="H14" s="116"/>
    </row>
    <row r="15" spans="1:9" ht="25.5">
      <c r="A15" s="148">
        <v>4</v>
      </c>
      <c r="B15" s="146" t="s">
        <v>13</v>
      </c>
      <c r="C15" s="11" t="s">
        <v>107</v>
      </c>
      <c r="D15" s="11" t="s">
        <v>8</v>
      </c>
      <c r="E15" s="11">
        <v>5.9</v>
      </c>
      <c r="F15" s="13">
        <f t="shared" si="0"/>
        <v>19144.32</v>
      </c>
      <c r="G15" s="39"/>
    </row>
    <row r="16" spans="1:9">
      <c r="A16" s="148">
        <v>5</v>
      </c>
      <c r="B16" s="146" t="s">
        <v>29</v>
      </c>
      <c r="C16" s="11" t="s">
        <v>14</v>
      </c>
      <c r="D16" s="11" t="s">
        <v>8</v>
      </c>
      <c r="E16" s="12">
        <v>2.48</v>
      </c>
      <c r="F16" s="13">
        <f t="shared" si="0"/>
        <v>8047.1039999999994</v>
      </c>
      <c r="G16" s="39"/>
    </row>
    <row r="17" spans="1:8">
      <c r="A17" s="148">
        <v>6</v>
      </c>
      <c r="B17" s="146" t="s">
        <v>33</v>
      </c>
      <c r="C17" s="11" t="s">
        <v>107</v>
      </c>
      <c r="D17" s="11" t="s">
        <v>8</v>
      </c>
      <c r="E17" s="12">
        <v>0.27</v>
      </c>
      <c r="F17" s="13">
        <f t="shared" si="0"/>
        <v>876.096</v>
      </c>
      <c r="G17" s="39"/>
    </row>
    <row r="18" spans="1:8" ht="25.5">
      <c r="A18" s="148">
        <v>7</v>
      </c>
      <c r="B18" s="146" t="s">
        <v>15</v>
      </c>
      <c r="C18" s="11" t="s">
        <v>16</v>
      </c>
      <c r="D18" s="11" t="s">
        <v>8</v>
      </c>
      <c r="E18" s="12">
        <v>0.98</v>
      </c>
      <c r="F18" s="13">
        <f t="shared" si="0"/>
        <v>3179.9039999999995</v>
      </c>
      <c r="G18" s="39"/>
    </row>
    <row r="19" spans="1:8" ht="25.5">
      <c r="A19" s="148">
        <v>8</v>
      </c>
      <c r="B19" s="146" t="s">
        <v>18</v>
      </c>
      <c r="C19" s="11" t="s">
        <v>16</v>
      </c>
      <c r="D19" s="11" t="s">
        <v>8</v>
      </c>
      <c r="E19" s="11">
        <v>0.35</v>
      </c>
      <c r="F19" s="13">
        <f t="shared" si="0"/>
        <v>1135.6799999999998</v>
      </c>
      <c r="G19" s="39"/>
      <c r="H19" s="116"/>
    </row>
    <row r="20" spans="1:8" ht="25.5">
      <c r="A20" s="148">
        <v>9</v>
      </c>
      <c r="B20" s="146" t="s">
        <v>19</v>
      </c>
      <c r="C20" s="11" t="s">
        <v>14</v>
      </c>
      <c r="D20" s="11" t="s">
        <v>8</v>
      </c>
      <c r="E20" s="11">
        <v>1.1000000000000001</v>
      </c>
      <c r="F20" s="13">
        <f t="shared" si="0"/>
        <v>3569.2799999999997</v>
      </c>
      <c r="G20" s="39"/>
      <c r="H20" s="116"/>
    </row>
    <row r="21" spans="1:8" ht="25.5">
      <c r="A21" s="148">
        <v>10</v>
      </c>
      <c r="B21" s="146" t="s">
        <v>297</v>
      </c>
      <c r="C21" s="11"/>
      <c r="D21" s="11" t="s">
        <v>126</v>
      </c>
      <c r="E21" s="11"/>
      <c r="F21" s="13">
        <v>4134</v>
      </c>
      <c r="G21" s="39"/>
      <c r="H21" s="116"/>
    </row>
    <row r="22" spans="1:8" ht="38.25">
      <c r="A22" s="148">
        <v>11</v>
      </c>
      <c r="B22" s="146" t="s">
        <v>134</v>
      </c>
      <c r="C22" s="11"/>
      <c r="D22" s="11" t="s">
        <v>126</v>
      </c>
      <c r="E22" s="11"/>
      <c r="F22" s="13">
        <v>3600</v>
      </c>
      <c r="G22" s="39"/>
      <c r="H22" s="116"/>
    </row>
    <row r="23" spans="1:8" ht="19.5" thickBot="1">
      <c r="A23" s="186"/>
      <c r="B23" s="17" t="s">
        <v>32</v>
      </c>
      <c r="C23" s="17"/>
      <c r="D23" s="17"/>
      <c r="E23" s="18"/>
      <c r="F23" s="115">
        <f>SUM(F12:F22)</f>
        <v>49517.555999999997</v>
      </c>
      <c r="G23" s="40"/>
      <c r="H23" s="116"/>
    </row>
    <row r="24" spans="1:8">
      <c r="B24" s="5"/>
      <c r="C24" s="5"/>
      <c r="D24" s="5"/>
      <c r="E24" s="5"/>
      <c r="F24" s="6"/>
      <c r="G24" s="6"/>
    </row>
    <row r="25" spans="1:8" ht="36.75" customHeight="1">
      <c r="A25" s="233" t="s">
        <v>314</v>
      </c>
      <c r="B25" s="233"/>
      <c r="C25" s="233"/>
      <c r="D25" s="233"/>
      <c r="E25" s="233"/>
      <c r="F25" s="233"/>
      <c r="G25" s="62"/>
    </row>
    <row r="26" spans="1:8">
      <c r="A26" s="194"/>
      <c r="B26" s="138"/>
      <c r="C26" s="138"/>
      <c r="D26" s="138"/>
      <c r="E26" s="138"/>
      <c r="F26" s="139"/>
      <c r="G26" s="6"/>
    </row>
    <row r="27" spans="1:8" ht="30.75" customHeight="1">
      <c r="A27" s="233" t="s">
        <v>191</v>
      </c>
      <c r="B27" s="233"/>
      <c r="C27" s="233"/>
      <c r="D27" s="233"/>
      <c r="E27" s="233"/>
      <c r="F27" s="233"/>
      <c r="G27" s="62"/>
    </row>
    <row r="28" spans="1:8">
      <c r="A28" s="194"/>
      <c r="B28" s="138"/>
      <c r="C28" s="138"/>
      <c r="D28" s="138"/>
      <c r="E28" s="138"/>
      <c r="F28" s="139"/>
      <c r="G28" s="6"/>
    </row>
    <row r="29" spans="1:8" ht="19.5" customHeight="1">
      <c r="A29" s="233" t="s">
        <v>99</v>
      </c>
      <c r="B29" s="233"/>
      <c r="C29" s="233"/>
      <c r="D29" s="233"/>
      <c r="E29" s="233"/>
      <c r="F29" s="233"/>
      <c r="G29" s="63"/>
    </row>
    <row r="30" spans="1:8">
      <c r="B30" s="134"/>
      <c r="C30" s="134"/>
      <c r="D30" s="134"/>
      <c r="E30" s="134"/>
      <c r="F30" s="134"/>
      <c r="G30" s="6"/>
    </row>
    <row r="31" spans="1:8" ht="28.5" customHeight="1">
      <c r="A31" s="233" t="s">
        <v>21</v>
      </c>
      <c r="B31" s="233"/>
      <c r="C31" s="233"/>
      <c r="D31" s="233"/>
      <c r="E31" s="233"/>
      <c r="F31" s="233"/>
      <c r="G31" s="62"/>
    </row>
    <row r="32" spans="1:8">
      <c r="B32" s="5"/>
      <c r="C32" s="5"/>
      <c r="D32" s="5"/>
      <c r="E32" s="5"/>
      <c r="F32" s="6"/>
      <c r="G32" s="6"/>
    </row>
    <row r="33" spans="2:7">
      <c r="B33" s="5"/>
      <c r="C33" s="5"/>
      <c r="D33" s="5"/>
      <c r="E33" s="5"/>
      <c r="F33" s="6"/>
      <c r="G33" s="6"/>
    </row>
    <row r="34" spans="2:7">
      <c r="B34" s="235" t="s">
        <v>22</v>
      </c>
      <c r="C34" s="235"/>
      <c r="D34" s="235"/>
      <c r="E34" s="235"/>
      <c r="F34" s="235"/>
      <c r="G34" s="64"/>
    </row>
    <row r="35" spans="2:7">
      <c r="B35" s="5"/>
      <c r="C35" s="5"/>
      <c r="D35" s="5"/>
      <c r="E35" s="5"/>
      <c r="F35" s="6"/>
      <c r="G35" s="6"/>
    </row>
    <row r="36" spans="2:7">
      <c r="B36" s="5" t="s">
        <v>23</v>
      </c>
      <c r="C36" s="5" t="s">
        <v>222</v>
      </c>
      <c r="D36" s="5"/>
      <c r="E36" s="5"/>
      <c r="F36" s="6" t="s">
        <v>25</v>
      </c>
      <c r="G36" s="6"/>
    </row>
    <row r="37" spans="2:7">
      <c r="B37" s="5"/>
      <c r="C37" s="234" t="s">
        <v>223</v>
      </c>
      <c r="D37" s="234"/>
      <c r="E37" s="234"/>
      <c r="F37" s="6" t="s">
        <v>27</v>
      </c>
      <c r="G37" s="6"/>
    </row>
    <row r="38" spans="2:7">
      <c r="B38" s="5"/>
      <c r="C38" s="5"/>
      <c r="D38" s="5"/>
      <c r="E38" s="5"/>
      <c r="F38" s="6"/>
      <c r="G38" s="6"/>
    </row>
    <row r="39" spans="2:7">
      <c r="B39" s="5"/>
      <c r="C39" s="5"/>
      <c r="D39" s="5"/>
      <c r="E39" s="5"/>
      <c r="F39" s="6"/>
      <c r="G39" s="6"/>
    </row>
    <row r="40" spans="2:7">
      <c r="B40" s="5" t="s">
        <v>28</v>
      </c>
      <c r="C40" s="5" t="s">
        <v>24</v>
      </c>
      <c r="D40" s="5"/>
      <c r="E40" s="5"/>
      <c r="F40" s="6" t="s">
        <v>25</v>
      </c>
      <c r="G40" s="6"/>
    </row>
    <row r="41" spans="2:7">
      <c r="B41" s="5"/>
      <c r="C41" s="232" t="s">
        <v>26</v>
      </c>
      <c r="D41" s="232"/>
      <c r="E41" s="232"/>
      <c r="F41" s="6" t="s">
        <v>27</v>
      </c>
      <c r="G41" s="6"/>
    </row>
    <row r="42" spans="2:7">
      <c r="B42" s="5"/>
      <c r="C42" s="5"/>
      <c r="D42" s="5"/>
      <c r="E42" s="5"/>
      <c r="F42" s="6"/>
      <c r="G42" s="6"/>
    </row>
  </sheetData>
  <mergeCells count="12">
    <mergeCell ref="A1:F1"/>
    <mergeCell ref="A2:F2"/>
    <mergeCell ref="A7:F7"/>
    <mergeCell ref="A9:F9"/>
    <mergeCell ref="C41:E41"/>
    <mergeCell ref="E4:F4"/>
    <mergeCell ref="B34:F34"/>
    <mergeCell ref="C37:E37"/>
    <mergeCell ref="A25:F25"/>
    <mergeCell ref="A27:F27"/>
    <mergeCell ref="A29:F29"/>
    <mergeCell ref="A31:F31"/>
  </mergeCells>
  <pageMargins left="0.24" right="0.21" top="0.4" bottom="0.32" header="0.3" footer="0.2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42"/>
  <sheetViews>
    <sheetView topLeftCell="A13" workbookViewId="0">
      <selection activeCell="F21" sqref="F21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6" t="s">
        <v>0</v>
      </c>
      <c r="B1" s="236"/>
      <c r="C1" s="236"/>
      <c r="D1" s="236"/>
      <c r="E1" s="236"/>
      <c r="F1" s="236"/>
      <c r="G1" s="59"/>
    </row>
    <row r="2" spans="1:9" ht="36" customHeight="1">
      <c r="A2" s="237" t="s">
        <v>1</v>
      </c>
      <c r="B2" s="237"/>
      <c r="C2" s="237"/>
      <c r="D2" s="237"/>
      <c r="E2" s="237"/>
      <c r="F2" s="237"/>
      <c r="G2" s="60"/>
    </row>
    <row r="3" spans="1:9">
      <c r="B3" s="1"/>
      <c r="C3" s="1"/>
      <c r="D3" s="1"/>
      <c r="E3" s="1"/>
      <c r="F3" s="2"/>
      <c r="G3" s="2"/>
    </row>
    <row r="4" spans="1:9" ht="15" customHeight="1">
      <c r="B4" s="62" t="s">
        <v>2</v>
      </c>
      <c r="C4" s="1"/>
      <c r="D4" s="1"/>
      <c r="E4" s="238" t="s">
        <v>143</v>
      </c>
      <c r="F4" s="238"/>
      <c r="G4" s="61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3" customHeight="1">
      <c r="A7" s="233" t="s">
        <v>192</v>
      </c>
      <c r="B7" s="233"/>
      <c r="C7" s="233"/>
      <c r="D7" s="233"/>
      <c r="E7" s="233"/>
      <c r="F7" s="233"/>
      <c r="G7" s="62"/>
    </row>
    <row r="8" spans="1:9">
      <c r="B8" s="3"/>
      <c r="C8" s="3"/>
      <c r="D8" s="3"/>
      <c r="E8" s="3"/>
      <c r="F8" s="4"/>
      <c r="G8" s="4"/>
    </row>
    <row r="9" spans="1:9" ht="45.75" customHeight="1">
      <c r="A9" s="233" t="s">
        <v>53</v>
      </c>
      <c r="B9" s="233"/>
      <c r="C9" s="233"/>
      <c r="D9" s="233"/>
      <c r="E9" s="233"/>
      <c r="F9" s="233"/>
      <c r="G9" s="62"/>
    </row>
    <row r="10" spans="1:9" ht="15.75" thickBot="1">
      <c r="B10" s="5"/>
      <c r="C10" s="5"/>
      <c r="D10" s="5"/>
      <c r="E10" s="5"/>
      <c r="F10" s="6"/>
      <c r="G10" s="6"/>
      <c r="I10">
        <v>281.10000000000002</v>
      </c>
    </row>
    <row r="11" spans="1:9" ht="79.5" customHeight="1">
      <c r="A11" s="147" t="s">
        <v>106</v>
      </c>
      <c r="B11" s="130" t="s">
        <v>3</v>
      </c>
      <c r="C11" s="130" t="s">
        <v>4</v>
      </c>
      <c r="D11" s="130" t="s">
        <v>5</v>
      </c>
      <c r="E11" s="131" t="s">
        <v>6</v>
      </c>
      <c r="F11" s="132" t="s">
        <v>7</v>
      </c>
      <c r="G11" s="38"/>
    </row>
    <row r="12" spans="1:9" ht="51">
      <c r="A12" s="148">
        <v>1</v>
      </c>
      <c r="B12" s="146" t="s">
        <v>9</v>
      </c>
      <c r="C12" s="11" t="s">
        <v>107</v>
      </c>
      <c r="D12" s="11" t="s">
        <v>10</v>
      </c>
      <c r="E12" s="12">
        <v>0.43</v>
      </c>
      <c r="F12" s="13">
        <f t="shared" ref="F12:F20" si="0">E12*$I$10*12</f>
        <v>1450.4760000000001</v>
      </c>
      <c r="G12" s="39"/>
      <c r="H12" s="116"/>
    </row>
    <row r="13" spans="1:9" ht="51">
      <c r="A13" s="148">
        <v>2</v>
      </c>
      <c r="B13" s="146" t="s">
        <v>34</v>
      </c>
      <c r="C13" s="11" t="s">
        <v>14</v>
      </c>
      <c r="D13" s="11" t="s">
        <v>8</v>
      </c>
      <c r="E13" s="12">
        <v>1.04</v>
      </c>
      <c r="F13" s="13">
        <f t="shared" si="0"/>
        <v>3508.1280000000006</v>
      </c>
      <c r="G13" s="39"/>
    </row>
    <row r="14" spans="1:9" ht="51">
      <c r="A14" s="148">
        <v>3</v>
      </c>
      <c r="B14" s="146" t="s">
        <v>11</v>
      </c>
      <c r="C14" s="11" t="s">
        <v>107</v>
      </c>
      <c r="D14" s="11" t="s">
        <v>12</v>
      </c>
      <c r="E14" s="12">
        <v>0.27</v>
      </c>
      <c r="F14" s="13">
        <f t="shared" si="0"/>
        <v>910.76400000000012</v>
      </c>
      <c r="G14" s="39"/>
      <c r="H14" s="116"/>
    </row>
    <row r="15" spans="1:9" ht="25.5">
      <c r="A15" s="148">
        <v>4</v>
      </c>
      <c r="B15" s="146" t="s">
        <v>13</v>
      </c>
      <c r="C15" s="11" t="s">
        <v>107</v>
      </c>
      <c r="D15" s="11" t="s">
        <v>8</v>
      </c>
      <c r="E15" s="11">
        <v>5.36</v>
      </c>
      <c r="F15" s="13">
        <f t="shared" si="0"/>
        <v>18080.352000000003</v>
      </c>
      <c r="G15" s="39"/>
    </row>
    <row r="16" spans="1:9">
      <c r="A16" s="148">
        <v>5</v>
      </c>
      <c r="B16" s="146" t="s">
        <v>29</v>
      </c>
      <c r="C16" s="11" t="s">
        <v>14</v>
      </c>
      <c r="D16" s="11" t="s">
        <v>8</v>
      </c>
      <c r="E16" s="12">
        <v>2.48</v>
      </c>
      <c r="F16" s="13">
        <f t="shared" si="0"/>
        <v>8365.5360000000001</v>
      </c>
      <c r="G16" s="39"/>
    </row>
    <row r="17" spans="1:8">
      <c r="A17" s="148">
        <v>6</v>
      </c>
      <c r="B17" s="146" t="s">
        <v>33</v>
      </c>
      <c r="C17" s="11" t="s">
        <v>107</v>
      </c>
      <c r="D17" s="11" t="s">
        <v>8</v>
      </c>
      <c r="E17" s="12">
        <v>0.25</v>
      </c>
      <c r="F17" s="13">
        <f t="shared" si="0"/>
        <v>843.30000000000007</v>
      </c>
      <c r="G17" s="39"/>
    </row>
    <row r="18" spans="1:8" ht="25.5">
      <c r="A18" s="148">
        <v>7</v>
      </c>
      <c r="B18" s="146" t="s">
        <v>15</v>
      </c>
      <c r="C18" s="11" t="s">
        <v>16</v>
      </c>
      <c r="D18" s="11" t="s">
        <v>8</v>
      </c>
      <c r="E18" s="12">
        <v>0.98</v>
      </c>
      <c r="F18" s="13">
        <f t="shared" si="0"/>
        <v>3305.7359999999999</v>
      </c>
      <c r="G18" s="39"/>
    </row>
    <row r="19" spans="1:8" ht="25.5">
      <c r="A19" s="148">
        <v>8</v>
      </c>
      <c r="B19" s="146" t="s">
        <v>18</v>
      </c>
      <c r="C19" s="11" t="s">
        <v>16</v>
      </c>
      <c r="D19" s="11" t="s">
        <v>8</v>
      </c>
      <c r="E19" s="11">
        <v>0.35</v>
      </c>
      <c r="F19" s="13">
        <f t="shared" si="0"/>
        <v>1180.6200000000001</v>
      </c>
      <c r="G19" s="39"/>
      <c r="H19" s="116"/>
    </row>
    <row r="20" spans="1:8" ht="25.5">
      <c r="A20" s="148">
        <v>9</v>
      </c>
      <c r="B20" s="146" t="s">
        <v>19</v>
      </c>
      <c r="C20" s="11" t="s">
        <v>14</v>
      </c>
      <c r="D20" s="11" t="s">
        <v>8</v>
      </c>
      <c r="E20" s="11">
        <v>1.1000000000000001</v>
      </c>
      <c r="F20" s="13">
        <f t="shared" si="0"/>
        <v>3710.5200000000004</v>
      </c>
      <c r="G20" s="39"/>
      <c r="H20" s="116"/>
    </row>
    <row r="21" spans="1:8" ht="25.5">
      <c r="A21" s="148">
        <v>10</v>
      </c>
      <c r="B21" s="146" t="s">
        <v>297</v>
      </c>
      <c r="C21" s="11"/>
      <c r="D21" s="11" t="s">
        <v>126</v>
      </c>
      <c r="E21" s="11"/>
      <c r="F21" s="13">
        <v>4134</v>
      </c>
      <c r="G21" s="39"/>
      <c r="H21" s="116"/>
    </row>
    <row r="22" spans="1:8" ht="38.25">
      <c r="A22" s="148">
        <v>11</v>
      </c>
      <c r="B22" s="146" t="s">
        <v>134</v>
      </c>
      <c r="C22" s="11"/>
      <c r="D22" s="11" t="s">
        <v>126</v>
      </c>
      <c r="E22" s="11"/>
      <c r="F22" s="13">
        <v>3600</v>
      </c>
      <c r="G22" s="39"/>
      <c r="H22" s="116"/>
    </row>
    <row r="23" spans="1:8" ht="19.5" thickBot="1">
      <c r="A23" s="187"/>
      <c r="B23" s="17" t="s">
        <v>32</v>
      </c>
      <c r="C23" s="17"/>
      <c r="D23" s="17"/>
      <c r="E23" s="18"/>
      <c r="F23" s="115">
        <f>SUM(F12:F22)</f>
        <v>49089.432000000001</v>
      </c>
      <c r="G23" s="40"/>
      <c r="H23" s="116"/>
    </row>
    <row r="24" spans="1:8">
      <c r="A24" s="145"/>
      <c r="B24" s="5"/>
      <c r="C24" s="5"/>
      <c r="D24" s="5"/>
      <c r="E24" s="5"/>
      <c r="F24" s="6"/>
      <c r="G24" s="6"/>
    </row>
    <row r="25" spans="1:8" ht="31.5" customHeight="1">
      <c r="A25" s="233" t="s">
        <v>315</v>
      </c>
      <c r="B25" s="233"/>
      <c r="C25" s="233"/>
      <c r="D25" s="233"/>
      <c r="E25" s="233"/>
      <c r="F25" s="233"/>
      <c r="G25" s="62"/>
    </row>
    <row r="26" spans="1:8">
      <c r="A26" s="194"/>
      <c r="B26" s="138"/>
      <c r="C26" s="138"/>
      <c r="D26" s="138"/>
      <c r="E26" s="138"/>
      <c r="F26" s="139"/>
      <c r="G26" s="6"/>
    </row>
    <row r="27" spans="1:8" ht="31.5" customHeight="1">
      <c r="A27" s="233" t="s">
        <v>193</v>
      </c>
      <c r="B27" s="233"/>
      <c r="C27" s="233"/>
      <c r="D27" s="233"/>
      <c r="E27" s="233"/>
      <c r="F27" s="233"/>
      <c r="G27" s="62"/>
    </row>
    <row r="28" spans="1:8">
      <c r="B28" s="5"/>
      <c r="C28" s="5"/>
      <c r="D28" s="5"/>
      <c r="E28" s="5"/>
      <c r="F28" s="6"/>
      <c r="G28" s="6"/>
    </row>
    <row r="29" spans="1:8" ht="14.25" customHeight="1">
      <c r="A29" s="233" t="s">
        <v>99</v>
      </c>
      <c r="B29" s="233"/>
      <c r="C29" s="233"/>
      <c r="D29" s="233"/>
      <c r="E29" s="233"/>
      <c r="F29" s="233"/>
      <c r="G29" s="63"/>
    </row>
    <row r="30" spans="1:8" ht="14.25" customHeight="1">
      <c r="B30" s="134"/>
      <c r="C30" s="134"/>
      <c r="D30" s="134"/>
      <c r="E30" s="134"/>
      <c r="F30" s="134"/>
      <c r="G30" s="6"/>
    </row>
    <row r="31" spans="1:8" ht="28.5" customHeight="1">
      <c r="A31" s="233" t="s">
        <v>21</v>
      </c>
      <c r="B31" s="233"/>
      <c r="C31" s="233"/>
      <c r="D31" s="233"/>
      <c r="E31" s="233"/>
      <c r="F31" s="233"/>
      <c r="G31" s="62"/>
    </row>
    <row r="32" spans="1:8" ht="8.25" customHeight="1">
      <c r="B32" s="5"/>
      <c r="C32" s="5"/>
      <c r="D32" s="5"/>
      <c r="E32" s="5"/>
      <c r="F32" s="6"/>
      <c r="G32" s="6"/>
    </row>
    <row r="33" spans="2:7">
      <c r="B33" s="5"/>
      <c r="C33" s="5"/>
      <c r="D33" s="5"/>
      <c r="E33" s="5"/>
      <c r="F33" s="6"/>
      <c r="G33" s="6"/>
    </row>
    <row r="34" spans="2:7">
      <c r="B34" s="235" t="s">
        <v>22</v>
      </c>
      <c r="C34" s="235"/>
      <c r="D34" s="235"/>
      <c r="E34" s="235"/>
      <c r="F34" s="235"/>
      <c r="G34" s="64"/>
    </row>
    <row r="35" spans="2:7">
      <c r="B35" s="5"/>
      <c r="C35" s="5"/>
      <c r="D35" s="5"/>
      <c r="E35" s="5"/>
      <c r="F35" s="6"/>
      <c r="G35" s="6"/>
    </row>
    <row r="36" spans="2:7">
      <c r="B36" s="5" t="s">
        <v>23</v>
      </c>
      <c r="C36" s="5" t="s">
        <v>222</v>
      </c>
      <c r="D36" s="5"/>
      <c r="E36" s="5"/>
      <c r="F36" s="6" t="s">
        <v>25</v>
      </c>
      <c r="G36" s="6"/>
    </row>
    <row r="37" spans="2:7">
      <c r="B37" s="5"/>
      <c r="C37" s="234" t="s">
        <v>223</v>
      </c>
      <c r="D37" s="234"/>
      <c r="E37" s="234"/>
      <c r="F37" s="6" t="s">
        <v>27</v>
      </c>
      <c r="G37" s="6"/>
    </row>
    <row r="38" spans="2:7">
      <c r="B38" s="5"/>
      <c r="C38" s="5"/>
      <c r="D38" s="5"/>
      <c r="E38" s="5"/>
      <c r="F38" s="6"/>
      <c r="G38" s="6"/>
    </row>
    <row r="39" spans="2:7">
      <c r="B39" s="5"/>
      <c r="C39" s="5"/>
      <c r="D39" s="5"/>
      <c r="E39" s="5"/>
      <c r="F39" s="6"/>
      <c r="G39" s="6"/>
    </row>
    <row r="40" spans="2:7">
      <c r="B40" s="5" t="s">
        <v>28</v>
      </c>
      <c r="C40" s="5" t="s">
        <v>24</v>
      </c>
      <c r="D40" s="5"/>
      <c r="E40" s="5"/>
      <c r="F40" s="6" t="s">
        <v>25</v>
      </c>
      <c r="G40" s="6"/>
    </row>
    <row r="41" spans="2:7">
      <c r="B41" s="5"/>
      <c r="C41" s="232" t="s">
        <v>26</v>
      </c>
      <c r="D41" s="232"/>
      <c r="E41" s="232"/>
      <c r="F41" s="6" t="s">
        <v>27</v>
      </c>
      <c r="G41" s="6"/>
    </row>
    <row r="42" spans="2:7">
      <c r="B42" s="5"/>
      <c r="C42" s="5"/>
      <c r="D42" s="5"/>
      <c r="E42" s="5"/>
      <c r="F42" s="6"/>
      <c r="G42" s="6"/>
    </row>
  </sheetData>
  <mergeCells count="12">
    <mergeCell ref="A1:F1"/>
    <mergeCell ref="A2:F2"/>
    <mergeCell ref="A7:F7"/>
    <mergeCell ref="A9:F9"/>
    <mergeCell ref="C41:E41"/>
    <mergeCell ref="E4:F4"/>
    <mergeCell ref="B34:F34"/>
    <mergeCell ref="C37:E37"/>
    <mergeCell ref="A25:F25"/>
    <mergeCell ref="A27:F27"/>
    <mergeCell ref="A29:F29"/>
    <mergeCell ref="A31:F31"/>
  </mergeCells>
  <pageMargins left="0.24" right="0.21" top="0.4" bottom="0.32" header="0.3" footer="0.2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42"/>
  <sheetViews>
    <sheetView topLeftCell="A13" workbookViewId="0">
      <selection activeCell="H25" sqref="H25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6" t="s">
        <v>0</v>
      </c>
      <c r="B1" s="236"/>
      <c r="C1" s="236"/>
      <c r="D1" s="236"/>
      <c r="E1" s="236"/>
      <c r="F1" s="236"/>
      <c r="G1" s="59"/>
    </row>
    <row r="2" spans="1:9" ht="36" customHeight="1">
      <c r="A2" s="237" t="s">
        <v>1</v>
      </c>
      <c r="B2" s="237"/>
      <c r="C2" s="237"/>
      <c r="D2" s="237"/>
      <c r="E2" s="237"/>
      <c r="F2" s="237"/>
      <c r="G2" s="60"/>
    </row>
    <row r="3" spans="1:9">
      <c r="B3" s="1"/>
      <c r="C3" s="1"/>
      <c r="D3" s="1"/>
      <c r="E3" s="1"/>
      <c r="F3" s="2"/>
      <c r="G3" s="2"/>
    </row>
    <row r="4" spans="1:9" ht="15" customHeight="1">
      <c r="B4" s="62" t="s">
        <v>2</v>
      </c>
      <c r="C4" s="1"/>
      <c r="D4" s="1"/>
      <c r="E4" s="238" t="s">
        <v>143</v>
      </c>
      <c r="F4" s="238"/>
      <c r="G4" s="61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3.75" customHeight="1">
      <c r="A7" s="233" t="s">
        <v>194</v>
      </c>
      <c r="B7" s="233"/>
      <c r="C7" s="233"/>
      <c r="D7" s="233"/>
      <c r="E7" s="233"/>
      <c r="F7" s="233"/>
      <c r="G7" s="62"/>
    </row>
    <row r="8" spans="1:9">
      <c r="B8" s="3"/>
      <c r="C8" s="3"/>
      <c r="D8" s="3"/>
      <c r="E8" s="3"/>
      <c r="F8" s="4"/>
      <c r="G8" s="4"/>
    </row>
    <row r="9" spans="1:9" ht="45.75" customHeight="1">
      <c r="A9" s="233" t="s">
        <v>54</v>
      </c>
      <c r="B9" s="233"/>
      <c r="C9" s="233"/>
      <c r="D9" s="233"/>
      <c r="E9" s="233"/>
      <c r="F9" s="233"/>
      <c r="G9" s="62"/>
    </row>
    <row r="10" spans="1:9" ht="15.75" thickBot="1">
      <c r="B10" s="5"/>
      <c r="C10" s="5"/>
      <c r="D10" s="5"/>
      <c r="E10" s="5"/>
      <c r="F10" s="6"/>
      <c r="G10" s="6"/>
      <c r="I10">
        <v>270.8</v>
      </c>
    </row>
    <row r="11" spans="1:9" ht="81" customHeight="1">
      <c r="A11" s="150" t="s">
        <v>106</v>
      </c>
      <c r="B11" s="130" t="s">
        <v>3</v>
      </c>
      <c r="C11" s="130" t="s">
        <v>4</v>
      </c>
      <c r="D11" s="130" t="s">
        <v>5</v>
      </c>
      <c r="E11" s="131" t="s">
        <v>6</v>
      </c>
      <c r="F11" s="132" t="s">
        <v>7</v>
      </c>
      <c r="G11" s="38"/>
    </row>
    <row r="12" spans="1:9" ht="51">
      <c r="A12" s="148">
        <v>1</v>
      </c>
      <c r="B12" s="146" t="s">
        <v>9</v>
      </c>
      <c r="C12" s="11" t="s">
        <v>107</v>
      </c>
      <c r="D12" s="11" t="s">
        <v>10</v>
      </c>
      <c r="E12" s="12">
        <v>0.69</v>
      </c>
      <c r="F12" s="13">
        <f t="shared" ref="F12:F20" si="0">E12*$I$10*12</f>
        <v>2242.2240000000002</v>
      </c>
      <c r="G12" s="39"/>
      <c r="H12" s="116"/>
    </row>
    <row r="13" spans="1:9" ht="51">
      <c r="A13" s="148">
        <v>2</v>
      </c>
      <c r="B13" s="146" t="s">
        <v>34</v>
      </c>
      <c r="C13" s="11" t="s">
        <v>14</v>
      </c>
      <c r="D13" s="11" t="s">
        <v>8</v>
      </c>
      <c r="E13" s="12">
        <v>1.04</v>
      </c>
      <c r="F13" s="13">
        <f t="shared" si="0"/>
        <v>3379.5839999999998</v>
      </c>
      <c r="G13" s="39"/>
    </row>
    <row r="14" spans="1:9" ht="51">
      <c r="A14" s="148">
        <v>3</v>
      </c>
      <c r="B14" s="146" t="s">
        <v>11</v>
      </c>
      <c r="C14" s="11" t="s">
        <v>107</v>
      </c>
      <c r="D14" s="11" t="s">
        <v>12</v>
      </c>
      <c r="E14" s="12">
        <v>0.31</v>
      </c>
      <c r="F14" s="13">
        <f t="shared" si="0"/>
        <v>1007.3760000000001</v>
      </c>
      <c r="G14" s="39"/>
      <c r="H14" s="116"/>
    </row>
    <row r="15" spans="1:9" ht="25.5">
      <c r="A15" s="148">
        <v>4</v>
      </c>
      <c r="B15" s="146" t="s">
        <v>13</v>
      </c>
      <c r="C15" s="11" t="s">
        <v>107</v>
      </c>
      <c r="D15" s="11" t="s">
        <v>8</v>
      </c>
      <c r="E15" s="11">
        <v>5.25</v>
      </c>
      <c r="F15" s="13">
        <f t="shared" si="0"/>
        <v>17060.400000000001</v>
      </c>
      <c r="G15" s="39"/>
    </row>
    <row r="16" spans="1:9">
      <c r="A16" s="148">
        <v>5</v>
      </c>
      <c r="B16" s="146" t="s">
        <v>29</v>
      </c>
      <c r="C16" s="11" t="s">
        <v>14</v>
      </c>
      <c r="D16" s="11" t="s">
        <v>8</v>
      </c>
      <c r="E16" s="12">
        <v>2.48</v>
      </c>
      <c r="F16" s="13">
        <f t="shared" si="0"/>
        <v>8059.0080000000007</v>
      </c>
      <c r="G16" s="39"/>
    </row>
    <row r="17" spans="1:8">
      <c r="A17" s="148">
        <v>6</v>
      </c>
      <c r="B17" s="146" t="s">
        <v>33</v>
      </c>
      <c r="C17" s="11" t="s">
        <v>107</v>
      </c>
      <c r="D17" s="11" t="s">
        <v>8</v>
      </c>
      <c r="E17" s="12">
        <v>0.28000000000000003</v>
      </c>
      <c r="F17" s="13">
        <f t="shared" si="0"/>
        <v>909.88800000000015</v>
      </c>
      <c r="G17" s="39"/>
    </row>
    <row r="18" spans="1:8" ht="25.5">
      <c r="A18" s="148">
        <v>7</v>
      </c>
      <c r="B18" s="146" t="s">
        <v>15</v>
      </c>
      <c r="C18" s="11" t="s">
        <v>16</v>
      </c>
      <c r="D18" s="11" t="s">
        <v>8</v>
      </c>
      <c r="E18" s="12">
        <v>0.98</v>
      </c>
      <c r="F18" s="13">
        <f t="shared" si="0"/>
        <v>3184.6080000000002</v>
      </c>
      <c r="G18" s="39"/>
    </row>
    <row r="19" spans="1:8" ht="25.5">
      <c r="A19" s="148">
        <v>8</v>
      </c>
      <c r="B19" s="146" t="s">
        <v>18</v>
      </c>
      <c r="C19" s="11" t="s">
        <v>16</v>
      </c>
      <c r="D19" s="11" t="s">
        <v>8</v>
      </c>
      <c r="E19" s="11">
        <v>0.35</v>
      </c>
      <c r="F19" s="13">
        <f t="shared" si="0"/>
        <v>1137.3600000000001</v>
      </c>
      <c r="G19" s="39"/>
      <c r="H19" s="116"/>
    </row>
    <row r="20" spans="1:8" ht="25.5">
      <c r="A20" s="148">
        <v>9</v>
      </c>
      <c r="B20" s="146" t="s">
        <v>19</v>
      </c>
      <c r="C20" s="11" t="s">
        <v>14</v>
      </c>
      <c r="D20" s="11" t="s">
        <v>8</v>
      </c>
      <c r="E20" s="11">
        <v>1.1000000000000001</v>
      </c>
      <c r="F20" s="13">
        <f t="shared" si="0"/>
        <v>3574.5600000000004</v>
      </c>
      <c r="G20" s="39"/>
      <c r="H20" s="116"/>
    </row>
    <row r="21" spans="1:8" ht="25.5">
      <c r="A21" s="183">
        <v>10</v>
      </c>
      <c r="B21" s="21" t="s">
        <v>297</v>
      </c>
      <c r="C21" s="22"/>
      <c r="D21" s="22" t="s">
        <v>126</v>
      </c>
      <c r="E21" s="22"/>
      <c r="F21" s="23">
        <v>4134</v>
      </c>
      <c r="G21" s="39"/>
      <c r="H21" s="116"/>
    </row>
    <row r="22" spans="1:8" ht="38.25">
      <c r="A22" s="183">
        <v>11</v>
      </c>
      <c r="B22" s="146" t="s">
        <v>134</v>
      </c>
      <c r="C22" s="11"/>
      <c r="D22" s="11" t="s">
        <v>126</v>
      </c>
      <c r="E22" s="22"/>
      <c r="F22" s="23">
        <v>3600</v>
      </c>
      <c r="G22" s="39"/>
      <c r="H22" s="116"/>
    </row>
    <row r="23" spans="1:8" ht="19.5" thickBot="1">
      <c r="A23" s="149"/>
      <c r="B23" s="17" t="s">
        <v>32</v>
      </c>
      <c r="C23" s="17"/>
      <c r="D23" s="17"/>
      <c r="E23" s="18"/>
      <c r="F23" s="115">
        <f>SUM(F12:F22)</f>
        <v>48289.008000000002</v>
      </c>
      <c r="G23" s="40"/>
      <c r="H23" s="116"/>
    </row>
    <row r="24" spans="1:8">
      <c r="B24" s="5"/>
      <c r="C24" s="5"/>
      <c r="D24" s="5"/>
      <c r="E24" s="5"/>
      <c r="F24" s="6"/>
      <c r="G24" s="6"/>
    </row>
    <row r="25" spans="1:8" ht="33.75" customHeight="1">
      <c r="A25" s="233" t="s">
        <v>316</v>
      </c>
      <c r="B25" s="233"/>
      <c r="C25" s="233"/>
      <c r="D25" s="233"/>
      <c r="E25" s="233"/>
      <c r="F25" s="233"/>
      <c r="G25" s="62"/>
    </row>
    <row r="26" spans="1:8">
      <c r="A26" s="194"/>
      <c r="B26" s="138"/>
      <c r="C26" s="138"/>
      <c r="D26" s="138"/>
      <c r="E26" s="138"/>
      <c r="F26" s="139"/>
      <c r="G26" s="6"/>
    </row>
    <row r="27" spans="1:8" ht="33" customHeight="1">
      <c r="A27" s="233" t="s">
        <v>385</v>
      </c>
      <c r="B27" s="233"/>
      <c r="C27" s="233"/>
      <c r="D27" s="233"/>
      <c r="E27" s="233"/>
      <c r="F27" s="233"/>
      <c r="G27" s="62"/>
    </row>
    <row r="28" spans="1:8">
      <c r="B28" s="5"/>
      <c r="C28" s="5"/>
      <c r="D28" s="5"/>
      <c r="E28" s="5"/>
      <c r="F28" s="6"/>
      <c r="G28" s="6"/>
    </row>
    <row r="29" spans="1:8" ht="15.75" customHeight="1">
      <c r="A29" s="233" t="s">
        <v>99</v>
      </c>
      <c r="B29" s="233"/>
      <c r="C29" s="233"/>
      <c r="D29" s="233"/>
      <c r="E29" s="233"/>
      <c r="F29" s="233"/>
      <c r="G29" s="63"/>
    </row>
    <row r="30" spans="1:8">
      <c r="B30" s="134"/>
      <c r="C30" s="134"/>
      <c r="D30" s="134"/>
      <c r="E30" s="134"/>
      <c r="F30" s="134"/>
      <c r="G30" s="6"/>
    </row>
    <row r="31" spans="1:8" ht="28.5" customHeight="1">
      <c r="A31" s="233" t="s">
        <v>21</v>
      </c>
      <c r="B31" s="233"/>
      <c r="C31" s="233"/>
      <c r="D31" s="233"/>
      <c r="E31" s="233"/>
      <c r="F31" s="233"/>
      <c r="G31" s="62"/>
    </row>
    <row r="32" spans="1:8">
      <c r="B32" s="5"/>
      <c r="C32" s="5"/>
      <c r="D32" s="5"/>
      <c r="E32" s="5"/>
      <c r="F32" s="6"/>
      <c r="G32" s="6"/>
    </row>
    <row r="33" spans="2:7">
      <c r="B33" s="5"/>
      <c r="C33" s="5"/>
      <c r="D33" s="5"/>
      <c r="E33" s="5"/>
      <c r="F33" s="6"/>
      <c r="G33" s="6"/>
    </row>
    <row r="34" spans="2:7">
      <c r="B34" s="235" t="s">
        <v>22</v>
      </c>
      <c r="C34" s="235"/>
      <c r="D34" s="235"/>
      <c r="E34" s="235"/>
      <c r="F34" s="235"/>
      <c r="G34" s="64"/>
    </row>
    <row r="35" spans="2:7">
      <c r="B35" s="5"/>
      <c r="C35" s="5"/>
      <c r="D35" s="5"/>
      <c r="E35" s="5"/>
      <c r="F35" s="6"/>
      <c r="G35" s="6"/>
    </row>
    <row r="36" spans="2:7">
      <c r="B36" s="5" t="s">
        <v>23</v>
      </c>
      <c r="C36" s="5" t="s">
        <v>222</v>
      </c>
      <c r="D36" s="5"/>
      <c r="E36" s="5"/>
      <c r="F36" s="6" t="s">
        <v>25</v>
      </c>
      <c r="G36" s="6"/>
    </row>
    <row r="37" spans="2:7">
      <c r="B37" s="5"/>
      <c r="C37" s="234" t="s">
        <v>223</v>
      </c>
      <c r="D37" s="234"/>
      <c r="E37" s="234"/>
      <c r="F37" s="6" t="s">
        <v>27</v>
      </c>
      <c r="G37" s="6"/>
    </row>
    <row r="38" spans="2:7">
      <c r="B38" s="5"/>
      <c r="C38" s="5"/>
      <c r="D38" s="5"/>
      <c r="E38" s="5"/>
      <c r="F38" s="6"/>
      <c r="G38" s="6"/>
    </row>
    <row r="39" spans="2:7">
      <c r="B39" s="5"/>
      <c r="C39" s="5"/>
      <c r="D39" s="5"/>
      <c r="E39" s="5"/>
      <c r="F39" s="6"/>
      <c r="G39" s="6"/>
    </row>
    <row r="40" spans="2:7">
      <c r="B40" s="5" t="s">
        <v>28</v>
      </c>
      <c r="C40" s="5" t="s">
        <v>24</v>
      </c>
      <c r="D40" s="5"/>
      <c r="E40" s="5"/>
      <c r="F40" s="6" t="s">
        <v>25</v>
      </c>
      <c r="G40" s="6"/>
    </row>
    <row r="41" spans="2:7">
      <c r="B41" s="5"/>
      <c r="C41" s="232" t="s">
        <v>26</v>
      </c>
      <c r="D41" s="232"/>
      <c r="E41" s="232"/>
      <c r="F41" s="6" t="s">
        <v>27</v>
      </c>
      <c r="G41" s="6"/>
    </row>
    <row r="42" spans="2:7">
      <c r="B42" s="5"/>
      <c r="C42" s="5"/>
      <c r="D42" s="5"/>
      <c r="E42" s="5"/>
      <c r="F42" s="6"/>
      <c r="G42" s="6"/>
    </row>
  </sheetData>
  <mergeCells count="12">
    <mergeCell ref="A1:F1"/>
    <mergeCell ref="A7:F7"/>
    <mergeCell ref="A9:F9"/>
    <mergeCell ref="A25:F25"/>
    <mergeCell ref="A27:F27"/>
    <mergeCell ref="C41:E41"/>
    <mergeCell ref="E4:F4"/>
    <mergeCell ref="B34:F34"/>
    <mergeCell ref="C37:E37"/>
    <mergeCell ref="A2:F2"/>
    <mergeCell ref="A29:F29"/>
    <mergeCell ref="A31:F31"/>
  </mergeCells>
  <pageMargins left="0.24" right="0.21" top="0.4" bottom="0.32" header="0.3" footer="0.2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42"/>
  <sheetViews>
    <sheetView topLeftCell="A7" workbookViewId="0">
      <selection activeCell="F21" sqref="F21"/>
    </sheetView>
  </sheetViews>
  <sheetFormatPr defaultRowHeight="15"/>
  <cols>
    <col min="1" max="1" width="5.855468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6" t="s">
        <v>0</v>
      </c>
      <c r="B1" s="236"/>
      <c r="C1" s="236"/>
      <c r="D1" s="236"/>
      <c r="E1" s="236"/>
      <c r="F1" s="236"/>
      <c r="G1" s="65"/>
    </row>
    <row r="2" spans="1:9" ht="36" customHeight="1">
      <c r="A2" s="237" t="s">
        <v>1</v>
      </c>
      <c r="B2" s="237"/>
      <c r="C2" s="237"/>
      <c r="D2" s="237"/>
      <c r="E2" s="237"/>
      <c r="F2" s="237"/>
      <c r="G2" s="66"/>
    </row>
    <row r="3" spans="1:9">
      <c r="B3" s="1"/>
      <c r="C3" s="1"/>
      <c r="D3" s="1"/>
      <c r="E3" s="1"/>
      <c r="F3" s="2"/>
      <c r="G3" s="2"/>
    </row>
    <row r="4" spans="1:9" ht="15" customHeight="1">
      <c r="B4" s="68" t="s">
        <v>2</v>
      </c>
      <c r="C4" s="1"/>
      <c r="D4" s="1"/>
      <c r="E4" s="238" t="s">
        <v>143</v>
      </c>
      <c r="F4" s="238"/>
      <c r="G4" s="67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4.5" customHeight="1">
      <c r="A7" s="233" t="s">
        <v>195</v>
      </c>
      <c r="B7" s="233"/>
      <c r="C7" s="233"/>
      <c r="D7" s="233"/>
      <c r="E7" s="233"/>
      <c r="F7" s="233"/>
      <c r="G7" s="68"/>
    </row>
    <row r="8" spans="1:9">
      <c r="B8" s="3"/>
      <c r="C8" s="3"/>
      <c r="D8" s="3"/>
      <c r="E8" s="3"/>
      <c r="F8" s="4"/>
      <c r="G8" s="4"/>
    </row>
    <row r="9" spans="1:9" ht="45.75" customHeight="1">
      <c r="A9" s="233" t="s">
        <v>55</v>
      </c>
      <c r="B9" s="233"/>
      <c r="C9" s="233"/>
      <c r="D9" s="233"/>
      <c r="E9" s="233"/>
      <c r="F9" s="233"/>
      <c r="G9" s="68"/>
    </row>
    <row r="10" spans="1:9" ht="15.75" thickBot="1">
      <c r="B10" s="5"/>
      <c r="C10" s="5"/>
      <c r="D10" s="5"/>
      <c r="E10" s="5"/>
      <c r="F10" s="6"/>
      <c r="G10" s="6"/>
      <c r="I10">
        <v>323.10000000000002</v>
      </c>
    </row>
    <row r="11" spans="1:9" ht="84.75" customHeight="1">
      <c r="A11" s="150" t="s">
        <v>106</v>
      </c>
      <c r="B11" s="130" t="s">
        <v>3</v>
      </c>
      <c r="C11" s="130" t="s">
        <v>4</v>
      </c>
      <c r="D11" s="130" t="s">
        <v>5</v>
      </c>
      <c r="E11" s="131" t="s">
        <v>6</v>
      </c>
      <c r="F11" s="132" t="s">
        <v>7</v>
      </c>
      <c r="G11" s="38"/>
    </row>
    <row r="12" spans="1:9" ht="51">
      <c r="A12" s="148">
        <v>1</v>
      </c>
      <c r="B12" s="146" t="s">
        <v>9</v>
      </c>
      <c r="C12" s="11" t="s">
        <v>107</v>
      </c>
      <c r="D12" s="11" t="s">
        <v>10</v>
      </c>
      <c r="E12" s="12">
        <v>0.38</v>
      </c>
      <c r="F12" s="13">
        <f t="shared" ref="F12:F20" si="0">E12*$I$10*12</f>
        <v>1473.336</v>
      </c>
      <c r="G12" s="39"/>
      <c r="H12" s="116"/>
    </row>
    <row r="13" spans="1:9" ht="51">
      <c r="A13" s="148">
        <v>2</v>
      </c>
      <c r="B13" s="146" t="s">
        <v>34</v>
      </c>
      <c r="C13" s="11" t="s">
        <v>14</v>
      </c>
      <c r="D13" s="11" t="s">
        <v>8</v>
      </c>
      <c r="E13" s="12">
        <v>0.55000000000000004</v>
      </c>
      <c r="F13" s="13">
        <f t="shared" si="0"/>
        <v>2132.4600000000005</v>
      </c>
      <c r="G13" s="39"/>
    </row>
    <row r="14" spans="1:9" ht="51">
      <c r="A14" s="148">
        <v>3</v>
      </c>
      <c r="B14" s="146" t="s">
        <v>11</v>
      </c>
      <c r="C14" s="11" t="s">
        <v>107</v>
      </c>
      <c r="D14" s="11" t="s">
        <v>12</v>
      </c>
      <c r="E14" s="12">
        <v>0.27</v>
      </c>
      <c r="F14" s="13">
        <f t="shared" si="0"/>
        <v>1046.8440000000001</v>
      </c>
      <c r="G14" s="39"/>
      <c r="H14" s="116"/>
    </row>
    <row r="15" spans="1:9" ht="25.5">
      <c r="A15" s="148">
        <v>4</v>
      </c>
      <c r="B15" s="146" t="s">
        <v>13</v>
      </c>
      <c r="C15" s="11" t="s">
        <v>107</v>
      </c>
      <c r="D15" s="11" t="s">
        <v>8</v>
      </c>
      <c r="E15" s="11">
        <v>3.6</v>
      </c>
      <c r="F15" s="13">
        <f t="shared" si="0"/>
        <v>13957.920000000002</v>
      </c>
      <c r="G15" s="39"/>
    </row>
    <row r="16" spans="1:9">
      <c r="A16" s="148">
        <v>5</v>
      </c>
      <c r="B16" s="146" t="s">
        <v>29</v>
      </c>
      <c r="C16" s="11" t="s">
        <v>14</v>
      </c>
      <c r="D16" s="11" t="s">
        <v>8</v>
      </c>
      <c r="E16" s="12">
        <v>2.48</v>
      </c>
      <c r="F16" s="13">
        <f t="shared" si="0"/>
        <v>9615.4560000000001</v>
      </c>
      <c r="G16" s="39"/>
    </row>
    <row r="17" spans="1:8">
      <c r="A17" s="148">
        <v>6</v>
      </c>
      <c r="B17" s="146" t="s">
        <v>33</v>
      </c>
      <c r="C17" s="11" t="s">
        <v>107</v>
      </c>
      <c r="D17" s="11" t="s">
        <v>8</v>
      </c>
      <c r="E17" s="12">
        <v>0.23</v>
      </c>
      <c r="F17" s="13">
        <f t="shared" si="0"/>
        <v>891.75600000000009</v>
      </c>
      <c r="G17" s="39"/>
      <c r="H17" s="116"/>
    </row>
    <row r="18" spans="1:8" ht="25.5">
      <c r="A18" s="148">
        <v>7</v>
      </c>
      <c r="B18" s="146" t="s">
        <v>15</v>
      </c>
      <c r="C18" s="11" t="s">
        <v>16</v>
      </c>
      <c r="D18" s="11" t="s">
        <v>8</v>
      </c>
      <c r="E18" s="12">
        <v>0.98</v>
      </c>
      <c r="F18" s="13">
        <f t="shared" si="0"/>
        <v>3799.6560000000004</v>
      </c>
      <c r="G18" s="39"/>
    </row>
    <row r="19" spans="1:8" ht="25.5">
      <c r="A19" s="148">
        <v>8</v>
      </c>
      <c r="B19" s="146" t="s">
        <v>18</v>
      </c>
      <c r="C19" s="11" t="s">
        <v>16</v>
      </c>
      <c r="D19" s="11" t="s">
        <v>8</v>
      </c>
      <c r="E19" s="11">
        <v>0.35</v>
      </c>
      <c r="F19" s="13">
        <f t="shared" si="0"/>
        <v>1357.02</v>
      </c>
      <c r="G19" s="39"/>
      <c r="H19" s="116"/>
    </row>
    <row r="20" spans="1:8" ht="25.5">
      <c r="A20" s="148">
        <v>9</v>
      </c>
      <c r="B20" s="146" t="s">
        <v>19</v>
      </c>
      <c r="C20" s="11" t="s">
        <v>14</v>
      </c>
      <c r="D20" s="11" t="s">
        <v>8</v>
      </c>
      <c r="E20" s="11">
        <v>1.1000000000000001</v>
      </c>
      <c r="F20" s="13">
        <f t="shared" si="0"/>
        <v>4264.920000000001</v>
      </c>
      <c r="G20" s="39"/>
      <c r="H20" s="116"/>
    </row>
    <row r="21" spans="1:8" ht="25.5">
      <c r="A21" s="183">
        <v>10</v>
      </c>
      <c r="B21" s="21" t="s">
        <v>297</v>
      </c>
      <c r="C21" s="22"/>
      <c r="D21" s="22" t="s">
        <v>126</v>
      </c>
      <c r="E21" s="22"/>
      <c r="F21" s="23">
        <v>4134</v>
      </c>
      <c r="G21" s="39"/>
      <c r="H21" s="116"/>
    </row>
    <row r="22" spans="1:8" ht="38.25">
      <c r="A22" s="183">
        <v>11</v>
      </c>
      <c r="B22" s="146" t="s">
        <v>134</v>
      </c>
      <c r="C22" s="11"/>
      <c r="D22" s="11" t="s">
        <v>126</v>
      </c>
      <c r="E22" s="22"/>
      <c r="F22" s="23">
        <v>3600</v>
      </c>
      <c r="G22" s="39"/>
      <c r="H22" s="116"/>
    </row>
    <row r="23" spans="1:8" ht="19.5" thickBot="1">
      <c r="A23" s="149"/>
      <c r="B23" s="17" t="s">
        <v>32</v>
      </c>
      <c r="C23" s="17"/>
      <c r="D23" s="17"/>
      <c r="E23" s="18"/>
      <c r="F23" s="115">
        <f>SUM(F12:F22)</f>
        <v>46273.368000000002</v>
      </c>
      <c r="G23" s="40"/>
      <c r="H23" s="116"/>
    </row>
    <row r="24" spans="1:8">
      <c r="B24" s="5"/>
      <c r="C24" s="5"/>
      <c r="D24" s="5"/>
      <c r="E24" s="5"/>
      <c r="F24" s="6"/>
      <c r="G24" s="6"/>
    </row>
    <row r="25" spans="1:8" ht="36.75" customHeight="1">
      <c r="A25" s="233" t="s">
        <v>317</v>
      </c>
      <c r="B25" s="233"/>
      <c r="C25" s="233"/>
      <c r="D25" s="233"/>
      <c r="E25" s="233"/>
      <c r="F25" s="233"/>
      <c r="G25" s="68"/>
    </row>
    <row r="26" spans="1:8">
      <c r="A26" s="194"/>
      <c r="B26" s="138"/>
      <c r="C26" s="138"/>
      <c r="D26" s="138"/>
      <c r="E26" s="138"/>
      <c r="F26" s="139"/>
      <c r="G26" s="6"/>
    </row>
    <row r="27" spans="1:8" ht="33" customHeight="1">
      <c r="A27" s="233" t="s">
        <v>196</v>
      </c>
      <c r="B27" s="233"/>
      <c r="C27" s="233"/>
      <c r="D27" s="233"/>
      <c r="E27" s="233"/>
      <c r="F27" s="233"/>
      <c r="G27" s="68"/>
    </row>
    <row r="28" spans="1:8">
      <c r="B28" s="5"/>
      <c r="C28" s="5"/>
      <c r="D28" s="5"/>
      <c r="E28" s="5"/>
      <c r="F28" s="6"/>
      <c r="G28" s="6"/>
    </row>
    <row r="29" spans="1:8" ht="18.75" customHeight="1">
      <c r="A29" s="233" t="s">
        <v>99</v>
      </c>
      <c r="B29" s="233"/>
      <c r="C29" s="233"/>
      <c r="D29" s="233"/>
      <c r="E29" s="233"/>
      <c r="F29" s="233"/>
      <c r="G29" s="69"/>
    </row>
    <row r="30" spans="1:8">
      <c r="B30" s="134"/>
      <c r="C30" s="134"/>
      <c r="D30" s="134"/>
      <c r="E30" s="134"/>
      <c r="F30" s="134"/>
      <c r="G30" s="6"/>
    </row>
    <row r="31" spans="1:8" ht="28.5" customHeight="1">
      <c r="A31" s="233" t="s">
        <v>21</v>
      </c>
      <c r="B31" s="233"/>
      <c r="C31" s="233"/>
      <c r="D31" s="233"/>
      <c r="E31" s="233"/>
      <c r="F31" s="233"/>
      <c r="G31" s="68"/>
    </row>
    <row r="32" spans="1:8">
      <c r="B32" s="5"/>
      <c r="C32" s="5"/>
      <c r="D32" s="5"/>
      <c r="E32" s="5"/>
      <c r="F32" s="6"/>
      <c r="G32" s="6"/>
    </row>
    <row r="33" spans="2:7">
      <c r="B33" s="5"/>
      <c r="C33" s="5"/>
      <c r="D33" s="5"/>
      <c r="E33" s="5"/>
      <c r="F33" s="6"/>
      <c r="G33" s="6"/>
    </row>
    <row r="34" spans="2:7">
      <c r="B34" s="235" t="s">
        <v>22</v>
      </c>
      <c r="C34" s="235"/>
      <c r="D34" s="235"/>
      <c r="E34" s="235"/>
      <c r="F34" s="235"/>
      <c r="G34" s="70"/>
    </row>
    <row r="35" spans="2:7">
      <c r="B35" s="5"/>
      <c r="C35" s="5"/>
      <c r="D35" s="5"/>
      <c r="E35" s="5"/>
      <c r="F35" s="6"/>
      <c r="G35" s="6"/>
    </row>
    <row r="36" spans="2:7">
      <c r="B36" s="5" t="s">
        <v>23</v>
      </c>
      <c r="C36" s="5" t="s">
        <v>222</v>
      </c>
      <c r="D36" s="5"/>
      <c r="E36" s="5"/>
      <c r="F36" s="6" t="s">
        <v>25</v>
      </c>
      <c r="G36" s="6"/>
    </row>
    <row r="37" spans="2:7">
      <c r="B37" s="5"/>
      <c r="C37" s="234" t="s">
        <v>223</v>
      </c>
      <c r="D37" s="234"/>
      <c r="E37" s="234"/>
      <c r="F37" s="6" t="s">
        <v>27</v>
      </c>
      <c r="G37" s="6"/>
    </row>
    <row r="38" spans="2:7">
      <c r="B38" s="5"/>
      <c r="C38" s="5"/>
      <c r="D38" s="5"/>
      <c r="E38" s="5"/>
      <c r="F38" s="6"/>
      <c r="G38" s="6"/>
    </row>
    <row r="39" spans="2:7">
      <c r="B39" s="5"/>
      <c r="C39" s="5"/>
      <c r="D39" s="5"/>
      <c r="E39" s="5"/>
      <c r="F39" s="6"/>
      <c r="G39" s="6"/>
    </row>
    <row r="40" spans="2:7">
      <c r="B40" s="5" t="s">
        <v>28</v>
      </c>
      <c r="C40" s="5" t="s">
        <v>24</v>
      </c>
      <c r="D40" s="5"/>
      <c r="E40" s="5"/>
      <c r="F40" s="6" t="s">
        <v>25</v>
      </c>
      <c r="G40" s="6"/>
    </row>
    <row r="41" spans="2:7">
      <c r="B41" s="5"/>
      <c r="C41" s="232" t="s">
        <v>26</v>
      </c>
      <c r="D41" s="232"/>
      <c r="E41" s="232"/>
      <c r="F41" s="6" t="s">
        <v>27</v>
      </c>
      <c r="G41" s="6"/>
    </row>
    <row r="42" spans="2:7">
      <c r="B42" s="5"/>
      <c r="C42" s="5"/>
      <c r="D42" s="5"/>
      <c r="E42" s="5"/>
      <c r="F42" s="6"/>
      <c r="G42" s="6"/>
    </row>
  </sheetData>
  <mergeCells count="12">
    <mergeCell ref="A1:F1"/>
    <mergeCell ref="A2:F2"/>
    <mergeCell ref="A7:F7"/>
    <mergeCell ref="A9:F9"/>
    <mergeCell ref="A25:F25"/>
    <mergeCell ref="C41:E41"/>
    <mergeCell ref="E4:F4"/>
    <mergeCell ref="B34:F34"/>
    <mergeCell ref="C37:E37"/>
    <mergeCell ref="A27:F27"/>
    <mergeCell ref="A29:F29"/>
    <mergeCell ref="A31:F31"/>
  </mergeCells>
  <pageMargins left="0.24" right="0.21" top="0.4" bottom="0.32" header="0.3" footer="0.2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42"/>
  <sheetViews>
    <sheetView topLeftCell="A12" workbookViewId="0">
      <selection activeCell="F24" sqref="F24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6" t="s">
        <v>0</v>
      </c>
      <c r="B1" s="236"/>
      <c r="C1" s="236"/>
      <c r="D1" s="236"/>
      <c r="E1" s="236"/>
      <c r="F1" s="236"/>
      <c r="G1" s="65"/>
    </row>
    <row r="2" spans="1:9" ht="36" customHeight="1">
      <c r="A2" s="237" t="s">
        <v>1</v>
      </c>
      <c r="B2" s="237"/>
      <c r="C2" s="237"/>
      <c r="D2" s="237"/>
      <c r="E2" s="237"/>
      <c r="F2" s="237"/>
      <c r="G2" s="66"/>
    </row>
    <row r="3" spans="1:9">
      <c r="B3" s="1"/>
      <c r="C3" s="1"/>
      <c r="D3" s="1"/>
      <c r="E3" s="1"/>
      <c r="F3" s="2"/>
      <c r="G3" s="2"/>
    </row>
    <row r="4" spans="1:9" ht="15" customHeight="1">
      <c r="B4" s="68" t="s">
        <v>2</v>
      </c>
      <c r="C4" s="1"/>
      <c r="D4" s="1"/>
      <c r="E4" s="238" t="s">
        <v>143</v>
      </c>
      <c r="F4" s="238"/>
      <c r="G4" s="67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2.25" customHeight="1">
      <c r="A7" s="233" t="s">
        <v>197</v>
      </c>
      <c r="B7" s="233"/>
      <c r="C7" s="233"/>
      <c r="D7" s="233"/>
      <c r="E7" s="233"/>
      <c r="F7" s="233"/>
      <c r="G7" s="68"/>
    </row>
    <row r="8" spans="1:9">
      <c r="B8" s="3"/>
      <c r="C8" s="3"/>
      <c r="D8" s="3"/>
      <c r="E8" s="3"/>
      <c r="F8" s="4"/>
      <c r="G8" s="4"/>
    </row>
    <row r="9" spans="1:9" ht="45.75" customHeight="1">
      <c r="A9" s="233" t="s">
        <v>56</v>
      </c>
      <c r="B9" s="233"/>
      <c r="C9" s="233"/>
      <c r="D9" s="233"/>
      <c r="E9" s="233"/>
      <c r="F9" s="233"/>
      <c r="G9" s="68"/>
    </row>
    <row r="10" spans="1:9" ht="15.75" thickBot="1">
      <c r="B10" s="5"/>
      <c r="C10" s="5"/>
      <c r="D10" s="5"/>
      <c r="E10" s="5"/>
      <c r="F10" s="6"/>
      <c r="G10" s="6"/>
      <c r="I10">
        <v>265.89999999999998</v>
      </c>
    </row>
    <row r="11" spans="1:9" ht="84.75" customHeight="1">
      <c r="A11" s="150" t="s">
        <v>106</v>
      </c>
      <c r="B11" s="7" t="s">
        <v>3</v>
      </c>
      <c r="C11" s="8" t="s">
        <v>4</v>
      </c>
      <c r="D11" s="8" t="s">
        <v>5</v>
      </c>
      <c r="E11" s="9" t="s">
        <v>6</v>
      </c>
      <c r="F11" s="10" t="s">
        <v>7</v>
      </c>
      <c r="G11" s="38"/>
    </row>
    <row r="12" spans="1:9" ht="51">
      <c r="A12" s="148">
        <v>1</v>
      </c>
      <c r="B12" s="14" t="s">
        <v>9</v>
      </c>
      <c r="C12" s="11" t="s">
        <v>107</v>
      </c>
      <c r="D12" s="11" t="s">
        <v>10</v>
      </c>
      <c r="E12" s="12">
        <v>0.56000000000000005</v>
      </c>
      <c r="F12" s="13">
        <v>2100</v>
      </c>
      <c r="G12" s="39"/>
      <c r="H12" s="116"/>
    </row>
    <row r="13" spans="1:9" ht="51">
      <c r="A13" s="148">
        <v>2</v>
      </c>
      <c r="B13" s="14" t="s">
        <v>34</v>
      </c>
      <c r="C13" s="11" t="s">
        <v>14</v>
      </c>
      <c r="D13" s="11" t="s">
        <v>8</v>
      </c>
      <c r="E13" s="12">
        <v>0.6</v>
      </c>
      <c r="F13" s="13">
        <f t="shared" ref="F13:F20" si="0">E13*$I$10*12</f>
        <v>1914.48</v>
      </c>
      <c r="G13" s="39"/>
    </row>
    <row r="14" spans="1:9" ht="51">
      <c r="A14" s="148">
        <v>3</v>
      </c>
      <c r="B14" s="14" t="s">
        <v>11</v>
      </c>
      <c r="C14" s="11" t="s">
        <v>107</v>
      </c>
      <c r="D14" s="11" t="s">
        <v>12</v>
      </c>
      <c r="E14" s="12">
        <v>0.31</v>
      </c>
      <c r="F14" s="13">
        <f t="shared" si="0"/>
        <v>989.14799999999991</v>
      </c>
      <c r="G14" s="39"/>
      <c r="H14" s="116"/>
    </row>
    <row r="15" spans="1:9" ht="25.5">
      <c r="A15" s="148">
        <v>4</v>
      </c>
      <c r="B15" s="14" t="s">
        <v>13</v>
      </c>
      <c r="C15" s="11" t="s">
        <v>107</v>
      </c>
      <c r="D15" s="11" t="s">
        <v>8</v>
      </c>
      <c r="E15" s="11">
        <v>5.86</v>
      </c>
      <c r="F15" s="13">
        <f t="shared" si="0"/>
        <v>18698.088</v>
      </c>
      <c r="G15" s="39"/>
    </row>
    <row r="16" spans="1:9">
      <c r="A16" s="148">
        <v>5</v>
      </c>
      <c r="B16" s="14" t="s">
        <v>29</v>
      </c>
      <c r="C16" s="11" t="s">
        <v>14</v>
      </c>
      <c r="D16" s="11" t="s">
        <v>8</v>
      </c>
      <c r="E16" s="12">
        <v>2.48</v>
      </c>
      <c r="F16" s="13">
        <f t="shared" si="0"/>
        <v>7913.1839999999993</v>
      </c>
      <c r="G16" s="39"/>
    </row>
    <row r="17" spans="1:8">
      <c r="A17" s="148">
        <v>6</v>
      </c>
      <c r="B17" s="14" t="s">
        <v>33</v>
      </c>
      <c r="C17" s="11" t="s">
        <v>107</v>
      </c>
      <c r="D17" s="11" t="s">
        <v>8</v>
      </c>
      <c r="E17" s="12">
        <v>0.27</v>
      </c>
      <c r="F17" s="13">
        <f t="shared" si="0"/>
        <v>861.51599999999985</v>
      </c>
      <c r="G17" s="39"/>
    </row>
    <row r="18" spans="1:8" ht="25.5">
      <c r="A18" s="148">
        <v>7</v>
      </c>
      <c r="B18" s="14" t="s">
        <v>15</v>
      </c>
      <c r="C18" s="11" t="s">
        <v>16</v>
      </c>
      <c r="D18" s="11" t="s">
        <v>8</v>
      </c>
      <c r="E18" s="12">
        <v>0.98</v>
      </c>
      <c r="F18" s="13">
        <f t="shared" si="0"/>
        <v>3126.9839999999999</v>
      </c>
      <c r="G18" s="39"/>
    </row>
    <row r="19" spans="1:8" ht="25.5">
      <c r="A19" s="148">
        <v>9</v>
      </c>
      <c r="B19" s="14" t="s">
        <v>18</v>
      </c>
      <c r="C19" s="11" t="s">
        <v>16</v>
      </c>
      <c r="D19" s="11" t="s">
        <v>8</v>
      </c>
      <c r="E19" s="11">
        <v>0.35</v>
      </c>
      <c r="F19" s="13">
        <f t="shared" si="0"/>
        <v>1116.7799999999997</v>
      </c>
      <c r="G19" s="39"/>
      <c r="H19" s="116"/>
    </row>
    <row r="20" spans="1:8" ht="25.5">
      <c r="A20" s="148">
        <v>10</v>
      </c>
      <c r="B20" s="14" t="s">
        <v>19</v>
      </c>
      <c r="C20" s="11" t="s">
        <v>14</v>
      </c>
      <c r="D20" s="11" t="s">
        <v>8</v>
      </c>
      <c r="E20" s="11">
        <v>1.1000000000000001</v>
      </c>
      <c r="F20" s="13">
        <f t="shared" si="0"/>
        <v>3509.88</v>
      </c>
      <c r="G20" s="39"/>
      <c r="H20" s="116"/>
    </row>
    <row r="21" spans="1:8" ht="25.5">
      <c r="A21" s="183">
        <v>11</v>
      </c>
      <c r="B21" s="21" t="s">
        <v>297</v>
      </c>
      <c r="C21" s="22"/>
      <c r="D21" s="22" t="s">
        <v>126</v>
      </c>
      <c r="E21" s="22"/>
      <c r="F21" s="23">
        <v>4134</v>
      </c>
      <c r="G21" s="39"/>
      <c r="H21" s="116"/>
    </row>
    <row r="22" spans="1:8" ht="38.25">
      <c r="A22" s="183">
        <v>12</v>
      </c>
      <c r="B22" s="146" t="s">
        <v>319</v>
      </c>
      <c r="C22" s="11"/>
      <c r="D22" s="11" t="s">
        <v>126</v>
      </c>
      <c r="E22" s="22"/>
      <c r="F22" s="23">
        <v>3600</v>
      </c>
      <c r="G22" s="39"/>
      <c r="H22" s="116"/>
    </row>
    <row r="23" spans="1:8" ht="19.5" thickBot="1">
      <c r="A23" s="149"/>
      <c r="B23" s="16" t="s">
        <v>32</v>
      </c>
      <c r="C23" s="17"/>
      <c r="D23" s="17"/>
      <c r="E23" s="18"/>
      <c r="F23" s="115">
        <f>SUM(F12:F22)</f>
        <v>47964.06</v>
      </c>
      <c r="G23" s="40"/>
      <c r="H23" s="116"/>
    </row>
    <row r="24" spans="1:8">
      <c r="B24" s="5"/>
      <c r="C24" s="5"/>
      <c r="D24" s="5"/>
      <c r="E24" s="5"/>
      <c r="F24" s="6"/>
      <c r="G24" s="6"/>
    </row>
    <row r="25" spans="1:8" ht="33.75" customHeight="1">
      <c r="A25" s="233" t="s">
        <v>318</v>
      </c>
      <c r="B25" s="233"/>
      <c r="C25" s="233"/>
      <c r="D25" s="233"/>
      <c r="E25" s="233"/>
      <c r="F25" s="233"/>
      <c r="G25" s="68"/>
    </row>
    <row r="26" spans="1:8">
      <c r="A26" s="196"/>
      <c r="B26" s="5"/>
      <c r="C26" s="5"/>
      <c r="D26" s="5"/>
      <c r="E26" s="5"/>
      <c r="F26" s="6"/>
      <c r="G26" s="6"/>
    </row>
    <row r="27" spans="1:8" ht="33.75" customHeight="1">
      <c r="A27" s="233" t="s">
        <v>198</v>
      </c>
      <c r="B27" s="233"/>
      <c r="C27" s="233"/>
      <c r="D27" s="233"/>
      <c r="E27" s="233"/>
      <c r="F27" s="233"/>
      <c r="G27" s="68"/>
    </row>
    <row r="28" spans="1:8">
      <c r="B28" s="5"/>
      <c r="C28" s="5"/>
      <c r="D28" s="5"/>
      <c r="E28" s="5"/>
      <c r="F28" s="6"/>
      <c r="G28" s="6"/>
    </row>
    <row r="29" spans="1:8" ht="16.5" customHeight="1">
      <c r="A29" s="233" t="s">
        <v>99</v>
      </c>
      <c r="B29" s="233"/>
      <c r="C29" s="233"/>
      <c r="D29" s="233"/>
      <c r="E29" s="233"/>
      <c r="F29" s="233"/>
      <c r="G29" s="69"/>
    </row>
    <row r="30" spans="1:8">
      <c r="B30" s="134"/>
      <c r="C30" s="134"/>
      <c r="D30" s="134"/>
      <c r="E30" s="134"/>
      <c r="F30" s="134"/>
      <c r="G30" s="6"/>
    </row>
    <row r="31" spans="1:8" ht="28.5" customHeight="1">
      <c r="A31" s="233" t="s">
        <v>21</v>
      </c>
      <c r="B31" s="233"/>
      <c r="C31" s="233"/>
      <c r="D31" s="233"/>
      <c r="E31" s="233"/>
      <c r="F31" s="233"/>
      <c r="G31" s="68"/>
    </row>
    <row r="32" spans="1:8">
      <c r="B32" s="5"/>
      <c r="C32" s="5"/>
      <c r="D32" s="5"/>
      <c r="E32" s="5"/>
      <c r="F32" s="6"/>
      <c r="G32" s="6"/>
    </row>
    <row r="33" spans="2:7">
      <c r="B33" s="5"/>
      <c r="C33" s="5"/>
      <c r="D33" s="5"/>
      <c r="E33" s="5"/>
      <c r="F33" s="6"/>
      <c r="G33" s="6"/>
    </row>
    <row r="34" spans="2:7">
      <c r="B34" s="235" t="s">
        <v>22</v>
      </c>
      <c r="C34" s="235"/>
      <c r="D34" s="235"/>
      <c r="E34" s="235"/>
      <c r="F34" s="235"/>
      <c r="G34" s="70"/>
    </row>
    <row r="35" spans="2:7">
      <c r="B35" s="5"/>
      <c r="C35" s="5"/>
      <c r="D35" s="5"/>
      <c r="E35" s="5"/>
      <c r="F35" s="6"/>
      <c r="G35" s="6"/>
    </row>
    <row r="36" spans="2:7">
      <c r="B36" s="5" t="s">
        <v>23</v>
      </c>
      <c r="C36" s="5" t="s">
        <v>222</v>
      </c>
      <c r="D36" s="5"/>
      <c r="E36" s="5"/>
      <c r="F36" s="6" t="s">
        <v>25</v>
      </c>
      <c r="G36" s="6"/>
    </row>
    <row r="37" spans="2:7">
      <c r="B37" s="5"/>
      <c r="C37" s="234" t="s">
        <v>223</v>
      </c>
      <c r="D37" s="234"/>
      <c r="E37" s="234"/>
      <c r="F37" s="6" t="s">
        <v>27</v>
      </c>
      <c r="G37" s="6"/>
    </row>
    <row r="38" spans="2:7">
      <c r="B38" s="5"/>
      <c r="C38" s="5"/>
      <c r="D38" s="5"/>
      <c r="E38" s="5"/>
      <c r="F38" s="6"/>
      <c r="G38" s="6"/>
    </row>
    <row r="39" spans="2:7">
      <c r="B39" s="5"/>
      <c r="C39" s="5"/>
      <c r="D39" s="5"/>
      <c r="E39" s="5"/>
      <c r="F39" s="6"/>
      <c r="G39" s="6"/>
    </row>
    <row r="40" spans="2:7">
      <c r="B40" s="5" t="s">
        <v>28</v>
      </c>
      <c r="C40" s="5" t="s">
        <v>24</v>
      </c>
      <c r="D40" s="5"/>
      <c r="E40" s="5"/>
      <c r="F40" s="6" t="s">
        <v>25</v>
      </c>
      <c r="G40" s="6"/>
    </row>
    <row r="41" spans="2:7">
      <c r="B41" s="5"/>
      <c r="C41" s="232" t="s">
        <v>26</v>
      </c>
      <c r="D41" s="232"/>
      <c r="E41" s="232"/>
      <c r="F41" s="6" t="s">
        <v>27</v>
      </c>
      <c r="G41" s="6"/>
    </row>
    <row r="42" spans="2:7">
      <c r="B42" s="5"/>
      <c r="C42" s="5"/>
      <c r="D42" s="5"/>
      <c r="E42" s="5"/>
      <c r="F42" s="6"/>
      <c r="G42" s="6"/>
    </row>
  </sheetData>
  <mergeCells count="12">
    <mergeCell ref="A1:F1"/>
    <mergeCell ref="A2:F2"/>
    <mergeCell ref="A7:F7"/>
    <mergeCell ref="A9:F9"/>
    <mergeCell ref="A25:F25"/>
    <mergeCell ref="C41:E41"/>
    <mergeCell ref="E4:F4"/>
    <mergeCell ref="B34:F34"/>
    <mergeCell ref="C37:E37"/>
    <mergeCell ref="A27:F27"/>
    <mergeCell ref="A29:F29"/>
    <mergeCell ref="A31:F31"/>
  </mergeCells>
  <pageMargins left="0.24" right="0.21" top="0.4" bottom="0.32" header="0.3" footer="0.2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1"/>
  <sheetViews>
    <sheetView topLeftCell="A13" workbookViewId="0">
      <selection activeCell="H34" sqref="H34"/>
    </sheetView>
  </sheetViews>
  <sheetFormatPr defaultRowHeight="15"/>
  <cols>
    <col min="1" max="1" width="30.140625" customWidth="1"/>
    <col min="2" max="2" width="19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6" t="s">
        <v>0</v>
      </c>
      <c r="B1" s="236"/>
      <c r="C1" s="236"/>
      <c r="D1" s="236"/>
      <c r="E1" s="236"/>
    </row>
    <row r="2" spans="1:7" ht="36" customHeight="1">
      <c r="A2" s="237" t="s">
        <v>1</v>
      </c>
      <c r="B2" s="237"/>
      <c r="C2" s="237"/>
      <c r="D2" s="237"/>
      <c r="E2" s="237"/>
    </row>
    <row r="3" spans="1:7">
      <c r="A3" s="1"/>
      <c r="B3" s="1"/>
      <c r="C3" s="1"/>
      <c r="D3" s="1"/>
      <c r="E3" s="2"/>
    </row>
    <row r="4" spans="1:7">
      <c r="A4" s="188" t="s">
        <v>2</v>
      </c>
      <c r="B4" s="1"/>
      <c r="C4" s="1"/>
      <c r="D4" s="238" t="s">
        <v>143</v>
      </c>
      <c r="E4" s="238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233" t="s">
        <v>382</v>
      </c>
      <c r="B7" s="233"/>
      <c r="C7" s="233"/>
      <c r="D7" s="233"/>
      <c r="E7" s="233"/>
    </row>
    <row r="8" spans="1:7">
      <c r="A8" s="3"/>
      <c r="B8" s="3"/>
      <c r="C8" s="3"/>
      <c r="D8" s="3"/>
      <c r="E8" s="4"/>
    </row>
    <row r="9" spans="1:7" ht="45.75" customHeight="1">
      <c r="A9" s="233" t="s">
        <v>132</v>
      </c>
      <c r="B9" s="233"/>
      <c r="C9" s="233"/>
      <c r="D9" s="233"/>
      <c r="E9" s="233"/>
    </row>
    <row r="10" spans="1:7" ht="15.75" thickBot="1">
      <c r="A10" s="5"/>
      <c r="B10" s="5"/>
      <c r="C10" s="5"/>
      <c r="D10" s="5"/>
      <c r="E10" s="6"/>
      <c r="G10">
        <v>1188.2</v>
      </c>
    </row>
    <row r="11" spans="1:7" ht="84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</row>
    <row r="12" spans="1:7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0.4*12*G10</f>
        <v>5703.3600000000015</v>
      </c>
    </row>
    <row r="13" spans="1:7" ht="60">
      <c r="A13" s="175" t="s">
        <v>115</v>
      </c>
      <c r="B13" s="12" t="s">
        <v>114</v>
      </c>
      <c r="C13" s="11" t="s">
        <v>8</v>
      </c>
      <c r="D13" s="15">
        <v>0.93</v>
      </c>
      <c r="E13" s="176">
        <f>D13*12*G10</f>
        <v>13260.312</v>
      </c>
    </row>
    <row r="14" spans="1:7" ht="51">
      <c r="A14" s="14" t="s">
        <v>34</v>
      </c>
      <c r="B14" s="12" t="s">
        <v>114</v>
      </c>
      <c r="C14" s="11" t="s">
        <v>8</v>
      </c>
      <c r="D14" s="12">
        <v>1.04</v>
      </c>
      <c r="E14" s="13">
        <f>D14*12*G10</f>
        <v>14828.736000000001</v>
      </c>
    </row>
    <row r="15" spans="1:7" ht="30.75" customHeight="1">
      <c r="A15" s="14" t="s">
        <v>13</v>
      </c>
      <c r="B15" s="11" t="s">
        <v>107</v>
      </c>
      <c r="C15" s="11" t="s">
        <v>8</v>
      </c>
      <c r="D15" s="11">
        <v>5.98</v>
      </c>
      <c r="E15" s="13">
        <f>D15*12*G10</f>
        <v>85265.232000000004</v>
      </c>
    </row>
    <row r="16" spans="1:7">
      <c r="A16" s="14" t="s">
        <v>33</v>
      </c>
      <c r="B16" s="11" t="s">
        <v>107</v>
      </c>
      <c r="C16" s="11" t="s">
        <v>8</v>
      </c>
      <c r="D16" s="12">
        <v>7.0000000000000007E-2</v>
      </c>
      <c r="E16" s="13">
        <f>D16*12*G10</f>
        <v>998.08800000000008</v>
      </c>
    </row>
    <row r="17" spans="1:10">
      <c r="A17" s="14" t="s">
        <v>29</v>
      </c>
      <c r="B17" s="11" t="s">
        <v>14</v>
      </c>
      <c r="C17" s="11" t="s">
        <v>8</v>
      </c>
      <c r="D17" s="12">
        <v>3.48</v>
      </c>
      <c r="E17" s="13">
        <f>D17*12*G10</f>
        <v>49619.231999999996</v>
      </c>
    </row>
    <row r="18" spans="1:10" ht="25.5">
      <c r="A18" s="14" t="s">
        <v>15</v>
      </c>
      <c r="B18" s="11" t="s">
        <v>16</v>
      </c>
      <c r="C18" s="11" t="s">
        <v>8</v>
      </c>
      <c r="D18" s="12" t="s">
        <v>152</v>
      </c>
      <c r="E18" s="13">
        <f>0.89*2*G10+0.98*10*G10</f>
        <v>13759.356</v>
      </c>
    </row>
    <row r="19" spans="1:10" ht="25.5">
      <c r="A19" s="14" t="s">
        <v>102</v>
      </c>
      <c r="B19" s="11" t="s">
        <v>16</v>
      </c>
      <c r="C19" s="11" t="s">
        <v>8</v>
      </c>
      <c r="D19" s="12" t="s">
        <v>153</v>
      </c>
      <c r="E19" s="13">
        <f>0.5*G10*2+0.61*10*G10</f>
        <v>8436.2199999999993</v>
      </c>
    </row>
    <row r="20" spans="1:10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>D20*12*G10</f>
        <v>4990.4399999999996</v>
      </c>
    </row>
    <row r="21" spans="1:10" ht="25.5">
      <c r="A21" s="14" t="s">
        <v>19</v>
      </c>
      <c r="B21" s="11" t="s">
        <v>14</v>
      </c>
      <c r="C21" s="11" t="s">
        <v>8</v>
      </c>
      <c r="D21" s="11">
        <v>1.45</v>
      </c>
      <c r="E21" s="13">
        <f>D21*12*G10</f>
        <v>20674.68</v>
      </c>
      <c r="J21" s="116"/>
    </row>
    <row r="22" spans="1:10" ht="25.5">
      <c r="A22" s="21" t="s">
        <v>297</v>
      </c>
      <c r="B22" s="11"/>
      <c r="C22" s="11" t="s">
        <v>126</v>
      </c>
      <c r="D22" s="11"/>
      <c r="E22" s="13">
        <v>15208</v>
      </c>
      <c r="J22" s="116"/>
    </row>
    <row r="23" spans="1:10" ht="25.5">
      <c r="A23" s="14" t="s">
        <v>283</v>
      </c>
      <c r="B23" s="11"/>
      <c r="C23" s="11" t="s">
        <v>126</v>
      </c>
      <c r="D23" s="11"/>
      <c r="E23" s="13">
        <v>20932</v>
      </c>
      <c r="J23" s="116"/>
    </row>
    <row r="24" spans="1:10">
      <c r="A24" s="14" t="s">
        <v>284</v>
      </c>
      <c r="B24" s="11"/>
      <c r="C24" s="11" t="s">
        <v>126</v>
      </c>
      <c r="D24" s="11"/>
      <c r="E24" s="13">
        <v>1860</v>
      </c>
      <c r="J24" s="116"/>
    </row>
    <row r="25" spans="1:10">
      <c r="A25" s="14" t="s">
        <v>280</v>
      </c>
      <c r="B25" s="11"/>
      <c r="C25" s="11" t="s">
        <v>126</v>
      </c>
      <c r="D25" s="11"/>
      <c r="E25" s="13">
        <v>3249</v>
      </c>
      <c r="J25" s="116"/>
    </row>
    <row r="26" spans="1:10">
      <c r="A26" s="14" t="s">
        <v>285</v>
      </c>
      <c r="B26" s="11"/>
      <c r="C26" s="11" t="s">
        <v>126</v>
      </c>
      <c r="D26" s="11"/>
      <c r="E26" s="13">
        <v>1440</v>
      </c>
    </row>
    <row r="27" spans="1:10">
      <c r="A27" s="21" t="s">
        <v>280</v>
      </c>
      <c r="B27" s="22"/>
      <c r="C27" s="11" t="s">
        <v>126</v>
      </c>
      <c r="D27" s="22"/>
      <c r="E27" s="23">
        <v>2744</v>
      </c>
    </row>
    <row r="28" spans="1:10">
      <c r="A28" s="21" t="s">
        <v>280</v>
      </c>
      <c r="B28" s="22"/>
      <c r="C28" s="11" t="s">
        <v>126</v>
      </c>
      <c r="D28" s="22"/>
      <c r="E28" s="23">
        <v>2120.75</v>
      </c>
    </row>
    <row r="29" spans="1:10">
      <c r="A29" s="21" t="s">
        <v>286</v>
      </c>
      <c r="B29" s="22"/>
      <c r="C29" s="11" t="s">
        <v>126</v>
      </c>
      <c r="D29" s="22"/>
      <c r="E29" s="23">
        <v>806</v>
      </c>
    </row>
    <row r="30" spans="1:10" ht="19.5" thickBot="1">
      <c r="A30" s="16" t="s">
        <v>20</v>
      </c>
      <c r="B30" s="17"/>
      <c r="C30" s="17"/>
      <c r="D30" s="18"/>
      <c r="E30" s="19">
        <f>SUM(E12:E29)</f>
        <v>265895.40600000002</v>
      </c>
    </row>
    <row r="31" spans="1:10">
      <c r="A31" s="5"/>
      <c r="B31" s="5"/>
      <c r="C31" s="5"/>
      <c r="D31" s="5"/>
      <c r="E31" s="6"/>
    </row>
    <row r="32" spans="1:10" ht="36.75" customHeight="1">
      <c r="A32" s="233" t="s">
        <v>300</v>
      </c>
      <c r="B32" s="233"/>
      <c r="C32" s="233"/>
      <c r="D32" s="233"/>
      <c r="E32" s="233"/>
    </row>
    <row r="33" spans="1:5">
      <c r="A33" s="138"/>
      <c r="B33" s="138"/>
      <c r="C33" s="138"/>
      <c r="D33" s="138"/>
      <c r="E33" s="139"/>
    </row>
    <row r="34" spans="1:5" ht="48" customHeight="1">
      <c r="A34" s="233" t="s">
        <v>390</v>
      </c>
      <c r="B34" s="233"/>
      <c r="C34" s="233"/>
      <c r="D34" s="233"/>
      <c r="E34" s="233"/>
    </row>
    <row r="35" spans="1:5">
      <c r="A35" s="140"/>
      <c r="B35" s="140"/>
      <c r="C35" s="140"/>
      <c r="D35" s="140"/>
      <c r="E35" s="140"/>
    </row>
    <row r="36" spans="1:5" ht="14.25" customHeight="1">
      <c r="A36" s="233" t="s">
        <v>99</v>
      </c>
      <c r="B36" s="233"/>
      <c r="C36" s="233"/>
      <c r="D36" s="233"/>
      <c r="E36" s="233"/>
    </row>
    <row r="37" spans="1:5">
      <c r="A37" s="5"/>
      <c r="B37" s="5"/>
      <c r="C37" s="5"/>
      <c r="D37" s="5"/>
      <c r="E37" s="6"/>
    </row>
    <row r="38" spans="1:5">
      <c r="A38" s="234" t="s">
        <v>46</v>
      </c>
      <c r="B38" s="234"/>
      <c r="C38" s="234"/>
      <c r="D38" s="234"/>
      <c r="E38" s="234"/>
    </row>
    <row r="39" spans="1:5">
      <c r="A39" s="5"/>
      <c r="B39" s="5"/>
      <c r="C39" s="5"/>
      <c r="D39" s="5"/>
      <c r="E39" s="6"/>
    </row>
    <row r="40" spans="1:5" ht="28.5" customHeight="1">
      <c r="A40" s="233" t="s">
        <v>21</v>
      </c>
      <c r="B40" s="233"/>
      <c r="C40" s="233"/>
      <c r="D40" s="233"/>
      <c r="E40" s="233"/>
    </row>
    <row r="41" spans="1:5">
      <c r="A41" s="5"/>
      <c r="B41" s="5"/>
      <c r="C41" s="5"/>
      <c r="D41" s="5"/>
      <c r="E41" s="6"/>
    </row>
    <row r="42" spans="1:5">
      <c r="A42" s="5"/>
      <c r="B42" s="5"/>
      <c r="C42" s="5"/>
      <c r="D42" s="5"/>
      <c r="E42" s="6"/>
    </row>
    <row r="43" spans="1:5">
      <c r="A43" s="235" t="s">
        <v>22</v>
      </c>
      <c r="B43" s="235"/>
      <c r="C43" s="235"/>
      <c r="D43" s="235"/>
      <c r="E43" s="235"/>
    </row>
    <row r="44" spans="1:5">
      <c r="A44" s="5"/>
      <c r="B44" s="5"/>
      <c r="C44" s="5"/>
      <c r="D44" s="5"/>
      <c r="E44" s="6"/>
    </row>
    <row r="45" spans="1:5">
      <c r="A45" s="5" t="s">
        <v>23</v>
      </c>
      <c r="B45" s="5" t="s">
        <v>222</v>
      </c>
      <c r="C45" s="5"/>
      <c r="D45" s="5"/>
      <c r="E45" s="6" t="s">
        <v>25</v>
      </c>
    </row>
    <row r="46" spans="1:5">
      <c r="A46" s="5"/>
      <c r="B46" s="234" t="s">
        <v>223</v>
      </c>
      <c r="C46" s="234"/>
      <c r="D46" s="234"/>
      <c r="E46" s="6" t="s">
        <v>27</v>
      </c>
    </row>
    <row r="47" spans="1:5">
      <c r="A47" s="5"/>
      <c r="B47" s="5"/>
      <c r="C47" s="5"/>
      <c r="D47" s="5"/>
      <c r="E47" s="6"/>
    </row>
    <row r="48" spans="1:5">
      <c r="A48" s="5"/>
      <c r="B48" s="5"/>
      <c r="C48" s="5"/>
      <c r="D48" s="5"/>
      <c r="E48" s="6"/>
    </row>
    <row r="49" spans="1:5">
      <c r="A49" s="5" t="s">
        <v>28</v>
      </c>
      <c r="B49" s="5" t="s">
        <v>24</v>
      </c>
      <c r="C49" s="5"/>
      <c r="D49" s="5"/>
      <c r="E49" s="6" t="s">
        <v>25</v>
      </c>
    </row>
    <row r="50" spans="1:5">
      <c r="A50" s="5"/>
      <c r="B50" s="232" t="s">
        <v>26</v>
      </c>
      <c r="C50" s="232"/>
      <c r="D50" s="232"/>
      <c r="E50" s="6" t="s">
        <v>27</v>
      </c>
    </row>
    <row r="51" spans="1:5">
      <c r="A51" s="5"/>
      <c r="B51" s="5"/>
      <c r="C51" s="5"/>
      <c r="D51" s="5"/>
      <c r="E51" s="6"/>
    </row>
  </sheetData>
  <mergeCells count="13">
    <mergeCell ref="B50:D50"/>
    <mergeCell ref="A34:E34"/>
    <mergeCell ref="A36:E36"/>
    <mergeCell ref="A38:E38"/>
    <mergeCell ref="A40:E40"/>
    <mergeCell ref="A43:E43"/>
    <mergeCell ref="B46:D46"/>
    <mergeCell ref="A32:E32"/>
    <mergeCell ref="A1:E1"/>
    <mergeCell ref="A2:E2"/>
    <mergeCell ref="D4:E4"/>
    <mergeCell ref="A7:E7"/>
    <mergeCell ref="A9:E9"/>
  </mergeCells>
  <pageMargins left="0.24" right="0.21" top="0.24" bottom="0.22" header="0.16" footer="0.16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43"/>
  <sheetViews>
    <sheetView topLeftCell="A13" workbookViewId="0">
      <selection activeCell="G28" sqref="G28"/>
    </sheetView>
  </sheetViews>
  <sheetFormatPr defaultRowHeight="15"/>
  <cols>
    <col min="1" max="1" width="6.4257812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6" t="s">
        <v>0</v>
      </c>
      <c r="B1" s="236"/>
      <c r="C1" s="236"/>
      <c r="D1" s="236"/>
      <c r="E1" s="236"/>
      <c r="F1" s="236"/>
      <c r="G1" s="65"/>
    </row>
    <row r="2" spans="1:9" ht="36" customHeight="1">
      <c r="A2" s="237" t="s">
        <v>1</v>
      </c>
      <c r="B2" s="237"/>
      <c r="C2" s="237"/>
      <c r="D2" s="237"/>
      <c r="E2" s="237"/>
      <c r="F2" s="237"/>
      <c r="G2" s="66"/>
    </row>
    <row r="3" spans="1:9">
      <c r="B3" s="1"/>
      <c r="C3" s="1"/>
      <c r="D3" s="1"/>
      <c r="E3" s="1"/>
      <c r="F3" s="2"/>
      <c r="G3" s="2"/>
    </row>
    <row r="4" spans="1:9" ht="15" customHeight="1">
      <c r="B4" s="68" t="s">
        <v>2</v>
      </c>
      <c r="C4" s="1"/>
      <c r="D4" s="1"/>
      <c r="E4" s="238" t="s">
        <v>143</v>
      </c>
      <c r="F4" s="238"/>
      <c r="G4" s="67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0.75" customHeight="1">
      <c r="A7" s="233" t="s">
        <v>199</v>
      </c>
      <c r="B7" s="233"/>
      <c r="C7" s="233"/>
      <c r="D7" s="233"/>
      <c r="E7" s="233"/>
      <c r="F7" s="233"/>
      <c r="G7" s="68"/>
    </row>
    <row r="8" spans="1:9">
      <c r="B8" s="3"/>
      <c r="C8" s="3"/>
      <c r="D8" s="3"/>
      <c r="E8" s="3"/>
      <c r="F8" s="4"/>
      <c r="G8" s="4"/>
    </row>
    <row r="9" spans="1:9" ht="45.75" customHeight="1">
      <c r="A9" s="233" t="s">
        <v>57</v>
      </c>
      <c r="B9" s="233"/>
      <c r="C9" s="233"/>
      <c r="D9" s="233"/>
      <c r="E9" s="233"/>
      <c r="F9" s="233"/>
      <c r="G9" s="68"/>
    </row>
    <row r="10" spans="1:9" ht="15.75" thickBot="1">
      <c r="B10" s="5"/>
      <c r="C10" s="5"/>
      <c r="D10" s="5"/>
      <c r="E10" s="5"/>
      <c r="F10" s="6"/>
      <c r="G10" s="6"/>
      <c r="I10">
        <v>271.7</v>
      </c>
    </row>
    <row r="11" spans="1:9" ht="81" customHeight="1">
      <c r="A11" s="150" t="s">
        <v>106</v>
      </c>
      <c r="B11" s="130" t="s">
        <v>3</v>
      </c>
      <c r="C11" s="130" t="s">
        <v>4</v>
      </c>
      <c r="D11" s="130" t="s">
        <v>5</v>
      </c>
      <c r="E11" s="131" t="s">
        <v>6</v>
      </c>
      <c r="F11" s="132" t="s">
        <v>7</v>
      </c>
      <c r="G11" s="38"/>
    </row>
    <row r="12" spans="1:9" ht="51">
      <c r="A12" s="148">
        <v>1</v>
      </c>
      <c r="B12" s="146" t="s">
        <v>9</v>
      </c>
      <c r="C12" s="11" t="s">
        <v>107</v>
      </c>
      <c r="D12" s="11" t="s">
        <v>10</v>
      </c>
      <c r="E12" s="12">
        <v>0.45</v>
      </c>
      <c r="F12" s="13">
        <f>E12*$I$10*12</f>
        <v>1467.18</v>
      </c>
      <c r="G12" s="39"/>
    </row>
    <row r="13" spans="1:9" ht="51">
      <c r="A13" s="148">
        <v>2</v>
      </c>
      <c r="B13" s="146" t="s">
        <v>34</v>
      </c>
      <c r="C13" s="11" t="s">
        <v>14</v>
      </c>
      <c r="D13" s="11" t="s">
        <v>8</v>
      </c>
      <c r="E13" s="12">
        <v>0.6</v>
      </c>
      <c r="F13" s="13">
        <f t="shared" ref="F13:F20" si="0">E13*$I$10*12</f>
        <v>1956.2399999999998</v>
      </c>
      <c r="G13" s="39"/>
    </row>
    <row r="14" spans="1:9" ht="51">
      <c r="A14" s="148">
        <v>3</v>
      </c>
      <c r="B14" s="146" t="s">
        <v>11</v>
      </c>
      <c r="C14" s="11" t="s">
        <v>107</v>
      </c>
      <c r="D14" s="11" t="s">
        <v>12</v>
      </c>
      <c r="E14" s="12">
        <v>0.31</v>
      </c>
      <c r="F14" s="13">
        <v>996.42</v>
      </c>
      <c r="G14" s="39"/>
      <c r="H14" s="116"/>
    </row>
    <row r="15" spans="1:9" ht="25.5">
      <c r="A15" s="148">
        <v>4</v>
      </c>
      <c r="B15" s="146" t="s">
        <v>13</v>
      </c>
      <c r="C15" s="11" t="s">
        <v>107</v>
      </c>
      <c r="D15" s="11" t="s">
        <v>8</v>
      </c>
      <c r="E15" s="11">
        <v>5.05</v>
      </c>
      <c r="F15" s="13">
        <f t="shared" si="0"/>
        <v>16465.019999999997</v>
      </c>
      <c r="G15" s="39"/>
    </row>
    <row r="16" spans="1:9">
      <c r="A16" s="148">
        <v>5</v>
      </c>
      <c r="B16" s="146" t="s">
        <v>29</v>
      </c>
      <c r="C16" s="11" t="s">
        <v>14</v>
      </c>
      <c r="D16" s="11" t="s">
        <v>8</v>
      </c>
      <c r="E16" s="12">
        <v>2.48</v>
      </c>
      <c r="F16" s="13">
        <f t="shared" si="0"/>
        <v>8085.7919999999995</v>
      </c>
      <c r="G16" s="39"/>
    </row>
    <row r="17" spans="1:8">
      <c r="A17" s="148">
        <v>6</v>
      </c>
      <c r="B17" s="146" t="s">
        <v>33</v>
      </c>
      <c r="C17" s="11" t="s">
        <v>107</v>
      </c>
      <c r="D17" s="11" t="s">
        <v>8</v>
      </c>
      <c r="E17" s="12">
        <v>0.25</v>
      </c>
      <c r="F17" s="13">
        <f t="shared" si="0"/>
        <v>815.09999999999991</v>
      </c>
      <c r="G17" s="39"/>
    </row>
    <row r="18" spans="1:8" ht="25.5">
      <c r="A18" s="148">
        <v>7</v>
      </c>
      <c r="B18" s="146" t="s">
        <v>15</v>
      </c>
      <c r="C18" s="11" t="s">
        <v>16</v>
      </c>
      <c r="D18" s="11" t="s">
        <v>8</v>
      </c>
      <c r="E18" s="12">
        <v>0.98</v>
      </c>
      <c r="F18" s="13">
        <f t="shared" si="0"/>
        <v>3195.1919999999996</v>
      </c>
      <c r="G18" s="39"/>
    </row>
    <row r="19" spans="1:8" ht="25.5">
      <c r="A19" s="148">
        <v>9</v>
      </c>
      <c r="B19" s="146" t="s">
        <v>18</v>
      </c>
      <c r="C19" s="11" t="s">
        <v>16</v>
      </c>
      <c r="D19" s="11" t="s">
        <v>8</v>
      </c>
      <c r="E19" s="11">
        <v>0.35</v>
      </c>
      <c r="F19" s="13">
        <f t="shared" si="0"/>
        <v>1141.1399999999999</v>
      </c>
      <c r="G19" s="39"/>
      <c r="H19" s="116"/>
    </row>
    <row r="20" spans="1:8" ht="25.5">
      <c r="A20" s="148">
        <v>10</v>
      </c>
      <c r="B20" s="146" t="s">
        <v>19</v>
      </c>
      <c r="C20" s="11" t="s">
        <v>14</v>
      </c>
      <c r="D20" s="11" t="s">
        <v>8</v>
      </c>
      <c r="E20" s="11">
        <v>1.1000000000000001</v>
      </c>
      <c r="F20" s="13">
        <f t="shared" si="0"/>
        <v>3586.44</v>
      </c>
      <c r="G20" s="39"/>
      <c r="H20" s="116"/>
    </row>
    <row r="21" spans="1:8" ht="25.5">
      <c r="A21" s="183">
        <v>11</v>
      </c>
      <c r="B21" s="21" t="s">
        <v>297</v>
      </c>
      <c r="C21" s="22"/>
      <c r="D21" s="22" t="s">
        <v>126</v>
      </c>
      <c r="E21" s="22"/>
      <c r="F21" s="23">
        <v>4134</v>
      </c>
      <c r="G21" s="39"/>
      <c r="H21" s="116"/>
    </row>
    <row r="22" spans="1:8" ht="38.25">
      <c r="A22" s="183">
        <v>12</v>
      </c>
      <c r="B22" s="146" t="s">
        <v>134</v>
      </c>
      <c r="C22" s="11"/>
      <c r="D22" s="11" t="s">
        <v>126</v>
      </c>
      <c r="E22" s="22"/>
      <c r="F22" s="23">
        <v>3600</v>
      </c>
      <c r="G22" s="39"/>
      <c r="H22" s="116"/>
    </row>
    <row r="23" spans="1:8">
      <c r="A23" s="183">
        <v>13</v>
      </c>
      <c r="B23" s="204" t="s">
        <v>377</v>
      </c>
      <c r="C23" s="22"/>
      <c r="D23" s="11" t="s">
        <v>126</v>
      </c>
      <c r="E23" s="22"/>
      <c r="F23" s="23">
        <v>5519</v>
      </c>
      <c r="G23" s="39"/>
      <c r="H23" s="116"/>
    </row>
    <row r="24" spans="1:8" ht="19.5" thickBot="1">
      <c r="A24" s="149"/>
      <c r="B24" s="17" t="s">
        <v>32</v>
      </c>
      <c r="C24" s="17"/>
      <c r="D24" s="17"/>
      <c r="E24" s="18"/>
      <c r="F24" s="115">
        <f>SUM(F12:F23)</f>
        <v>50961.523999999998</v>
      </c>
      <c r="G24" s="40"/>
      <c r="H24" s="116"/>
    </row>
    <row r="25" spans="1:8">
      <c r="B25" s="5"/>
      <c r="C25" s="5"/>
      <c r="D25" s="5"/>
      <c r="E25" s="5"/>
      <c r="F25" s="6"/>
      <c r="G25" s="6"/>
    </row>
    <row r="26" spans="1:8" ht="33.75" customHeight="1">
      <c r="A26" s="233" t="s">
        <v>378</v>
      </c>
      <c r="B26" s="233"/>
      <c r="C26" s="233"/>
      <c r="D26" s="233"/>
      <c r="E26" s="233"/>
      <c r="F26" s="233"/>
      <c r="G26" s="68"/>
    </row>
    <row r="27" spans="1:8">
      <c r="A27" s="194"/>
      <c r="B27" s="138"/>
      <c r="C27" s="138"/>
      <c r="D27" s="138"/>
      <c r="E27" s="138"/>
      <c r="F27" s="139"/>
      <c r="G27" s="6"/>
    </row>
    <row r="28" spans="1:8" ht="33.75" customHeight="1">
      <c r="A28" s="233" t="s">
        <v>397</v>
      </c>
      <c r="B28" s="233"/>
      <c r="C28" s="233"/>
      <c r="D28" s="233"/>
      <c r="E28" s="233"/>
      <c r="F28" s="233"/>
      <c r="G28" s="68"/>
    </row>
    <row r="29" spans="1:8">
      <c r="B29" s="5"/>
      <c r="C29" s="5"/>
      <c r="D29" s="5"/>
      <c r="E29" s="5"/>
      <c r="F29" s="6"/>
      <c r="G29" s="6"/>
    </row>
    <row r="30" spans="1:8" ht="17.25" customHeight="1">
      <c r="A30" s="233" t="s">
        <v>99</v>
      </c>
      <c r="B30" s="233"/>
      <c r="C30" s="233"/>
      <c r="D30" s="233"/>
      <c r="E30" s="233"/>
      <c r="F30" s="233"/>
      <c r="G30" s="69"/>
    </row>
    <row r="31" spans="1:8">
      <c r="B31" s="134"/>
      <c r="C31" s="134"/>
      <c r="D31" s="134"/>
      <c r="E31" s="134"/>
      <c r="F31" s="134"/>
      <c r="G31" s="6"/>
    </row>
    <row r="32" spans="1:8" ht="28.5" customHeight="1">
      <c r="A32" s="233" t="s">
        <v>21</v>
      </c>
      <c r="B32" s="233"/>
      <c r="C32" s="233"/>
      <c r="D32" s="233"/>
      <c r="E32" s="233"/>
      <c r="F32" s="233"/>
      <c r="G32" s="68"/>
    </row>
    <row r="33" spans="2:7">
      <c r="B33" s="5"/>
      <c r="C33" s="5"/>
      <c r="D33" s="5"/>
      <c r="E33" s="5"/>
      <c r="F33" s="6"/>
      <c r="G33" s="6"/>
    </row>
    <row r="34" spans="2:7">
      <c r="B34" s="5"/>
      <c r="C34" s="5"/>
      <c r="D34" s="5"/>
      <c r="E34" s="5"/>
      <c r="F34" s="6"/>
      <c r="G34" s="6"/>
    </row>
    <row r="35" spans="2:7">
      <c r="B35" s="235" t="s">
        <v>22</v>
      </c>
      <c r="C35" s="235"/>
      <c r="D35" s="235"/>
      <c r="E35" s="235"/>
      <c r="F35" s="235"/>
      <c r="G35" s="70"/>
    </row>
    <row r="36" spans="2:7">
      <c r="B36" s="5"/>
      <c r="C36" s="5"/>
      <c r="D36" s="5"/>
      <c r="E36" s="5"/>
      <c r="F36" s="6"/>
      <c r="G36" s="6"/>
    </row>
    <row r="37" spans="2:7">
      <c r="B37" s="5" t="s">
        <v>23</v>
      </c>
      <c r="C37" s="5" t="s">
        <v>222</v>
      </c>
      <c r="D37" s="5"/>
      <c r="E37" s="5"/>
      <c r="F37" s="6" t="s">
        <v>25</v>
      </c>
      <c r="G37" s="6"/>
    </row>
    <row r="38" spans="2:7">
      <c r="B38" s="5"/>
      <c r="C38" s="234" t="s">
        <v>223</v>
      </c>
      <c r="D38" s="234"/>
      <c r="E38" s="234"/>
      <c r="F38" s="6" t="s">
        <v>27</v>
      </c>
      <c r="G38" s="6"/>
    </row>
    <row r="39" spans="2:7">
      <c r="B39" s="5"/>
      <c r="C39" s="5"/>
      <c r="D39" s="5"/>
      <c r="E39" s="5"/>
      <c r="F39" s="6"/>
      <c r="G39" s="6"/>
    </row>
    <row r="40" spans="2:7">
      <c r="B40" s="5"/>
      <c r="C40" s="5"/>
      <c r="D40" s="5"/>
      <c r="E40" s="5"/>
      <c r="F40" s="6"/>
      <c r="G40" s="6"/>
    </row>
    <row r="41" spans="2:7">
      <c r="B41" s="5" t="s">
        <v>28</v>
      </c>
      <c r="C41" s="5" t="s">
        <v>24</v>
      </c>
      <c r="D41" s="5"/>
      <c r="E41" s="5"/>
      <c r="F41" s="6" t="s">
        <v>25</v>
      </c>
      <c r="G41" s="6"/>
    </row>
    <row r="42" spans="2:7">
      <c r="B42" s="5"/>
      <c r="C42" s="232" t="s">
        <v>26</v>
      </c>
      <c r="D42" s="232"/>
      <c r="E42" s="232"/>
      <c r="F42" s="6" t="s">
        <v>27</v>
      </c>
      <c r="G42" s="6"/>
    </row>
    <row r="43" spans="2:7">
      <c r="B43" s="5"/>
      <c r="C43" s="5"/>
      <c r="D43" s="5"/>
      <c r="E43" s="5"/>
      <c r="F43" s="6"/>
      <c r="G43" s="6"/>
    </row>
  </sheetData>
  <mergeCells count="12">
    <mergeCell ref="A1:F1"/>
    <mergeCell ref="A2:F2"/>
    <mergeCell ref="A7:F7"/>
    <mergeCell ref="A9:F9"/>
    <mergeCell ref="A26:F26"/>
    <mergeCell ref="C42:E42"/>
    <mergeCell ref="E4:F4"/>
    <mergeCell ref="B35:F35"/>
    <mergeCell ref="C38:E38"/>
    <mergeCell ref="A28:F28"/>
    <mergeCell ref="A30:F30"/>
    <mergeCell ref="A32:F32"/>
  </mergeCells>
  <pageMargins left="0.24" right="0.21" top="0.4" bottom="0.32" header="0.3" footer="0.2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42"/>
  <sheetViews>
    <sheetView topLeftCell="A12" workbookViewId="0">
      <selection activeCell="A25" sqref="A25:F25"/>
    </sheetView>
  </sheetViews>
  <sheetFormatPr defaultRowHeight="15"/>
  <cols>
    <col min="1" max="1" width="6.85546875" customWidth="1"/>
    <col min="2" max="2" width="29.5703125" customWidth="1"/>
    <col min="3" max="3" width="15.7109375" customWidth="1"/>
    <col min="4" max="4" width="10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6" t="s">
        <v>0</v>
      </c>
      <c r="B1" s="236"/>
      <c r="C1" s="236"/>
      <c r="D1" s="236"/>
      <c r="E1" s="236"/>
      <c r="F1" s="236"/>
      <c r="G1" s="65"/>
    </row>
    <row r="2" spans="1:9" ht="36" customHeight="1">
      <c r="A2" s="237" t="s">
        <v>1</v>
      </c>
      <c r="B2" s="237"/>
      <c r="C2" s="237"/>
      <c r="D2" s="237"/>
      <c r="E2" s="237"/>
      <c r="F2" s="237"/>
      <c r="G2" s="66"/>
    </row>
    <row r="3" spans="1:9">
      <c r="B3" s="1"/>
      <c r="C3" s="1"/>
      <c r="D3" s="1"/>
      <c r="E3" s="1"/>
      <c r="F3" s="2"/>
      <c r="G3" s="2"/>
    </row>
    <row r="4" spans="1:9" ht="15" customHeight="1">
      <c r="B4" s="68" t="s">
        <v>2</v>
      </c>
      <c r="C4" s="1"/>
      <c r="D4" s="1"/>
      <c r="E4" s="238" t="s">
        <v>143</v>
      </c>
      <c r="F4" s="238"/>
      <c r="G4" s="67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1.5" customHeight="1">
      <c r="A7" s="233" t="s">
        <v>200</v>
      </c>
      <c r="B7" s="233"/>
      <c r="C7" s="233"/>
      <c r="D7" s="233"/>
      <c r="E7" s="233"/>
      <c r="F7" s="233"/>
      <c r="G7" s="68"/>
    </row>
    <row r="8" spans="1:9">
      <c r="B8" s="3"/>
      <c r="C8" s="3"/>
      <c r="D8" s="3"/>
      <c r="E8" s="3"/>
      <c r="F8" s="4"/>
      <c r="G8" s="4"/>
    </row>
    <row r="9" spans="1:9" ht="45.75" customHeight="1">
      <c r="A9" s="233" t="s">
        <v>58</v>
      </c>
      <c r="B9" s="233"/>
      <c r="C9" s="233"/>
      <c r="D9" s="233"/>
      <c r="E9" s="233"/>
      <c r="F9" s="233"/>
      <c r="G9" s="68"/>
    </row>
    <row r="10" spans="1:9" ht="15.75" thickBot="1">
      <c r="B10" s="5"/>
      <c r="C10" s="5"/>
      <c r="D10" s="5"/>
      <c r="E10" s="5"/>
      <c r="F10" s="6"/>
      <c r="G10" s="6"/>
      <c r="I10">
        <v>276.3</v>
      </c>
    </row>
    <row r="11" spans="1:9" ht="81.75" customHeight="1">
      <c r="A11" s="150" t="s">
        <v>106</v>
      </c>
      <c r="B11" s="130" t="s">
        <v>3</v>
      </c>
      <c r="C11" s="130" t="s">
        <v>4</v>
      </c>
      <c r="D11" s="130" t="s">
        <v>5</v>
      </c>
      <c r="E11" s="131" t="s">
        <v>6</v>
      </c>
      <c r="F11" s="132" t="s">
        <v>7</v>
      </c>
      <c r="G11" s="38"/>
    </row>
    <row r="12" spans="1:9" ht="38.25">
      <c r="A12" s="148">
        <v>1</v>
      </c>
      <c r="B12" s="146" t="s">
        <v>120</v>
      </c>
      <c r="C12" s="11" t="s">
        <v>107</v>
      </c>
      <c r="D12" s="11" t="s">
        <v>10</v>
      </c>
      <c r="E12" s="12">
        <v>0.5</v>
      </c>
      <c r="F12" s="13">
        <f t="shared" ref="F12:F20" si="0">E12*$I$10*12</f>
        <v>1657.8000000000002</v>
      </c>
      <c r="G12" s="39"/>
      <c r="H12" s="116"/>
    </row>
    <row r="13" spans="1:9" ht="38.25">
      <c r="A13" s="148">
        <v>2</v>
      </c>
      <c r="B13" s="146" t="s">
        <v>121</v>
      </c>
      <c r="C13" s="11" t="s">
        <v>14</v>
      </c>
      <c r="D13" s="11" t="s">
        <v>8</v>
      </c>
      <c r="E13" s="12">
        <v>0.6</v>
      </c>
      <c r="F13" s="13">
        <f t="shared" si="0"/>
        <v>1989.3600000000001</v>
      </c>
      <c r="G13" s="39"/>
    </row>
    <row r="14" spans="1:9" ht="51">
      <c r="A14" s="148">
        <v>3</v>
      </c>
      <c r="B14" s="146" t="s">
        <v>11</v>
      </c>
      <c r="C14" s="11" t="s">
        <v>107</v>
      </c>
      <c r="D14" s="11" t="s">
        <v>12</v>
      </c>
      <c r="E14" s="12">
        <v>0.49</v>
      </c>
      <c r="F14" s="13">
        <f t="shared" si="0"/>
        <v>1624.644</v>
      </c>
      <c r="G14" s="39"/>
    </row>
    <row r="15" spans="1:9" ht="25.5">
      <c r="A15" s="148">
        <v>4</v>
      </c>
      <c r="B15" s="146" t="s">
        <v>13</v>
      </c>
      <c r="C15" s="11" t="s">
        <v>107</v>
      </c>
      <c r="D15" s="11" t="s">
        <v>8</v>
      </c>
      <c r="E15" s="11">
        <v>5.43</v>
      </c>
      <c r="F15" s="13">
        <f t="shared" si="0"/>
        <v>18003.707999999999</v>
      </c>
      <c r="G15" s="39"/>
    </row>
    <row r="16" spans="1:9">
      <c r="A16" s="148">
        <v>5</v>
      </c>
      <c r="B16" s="146" t="s">
        <v>29</v>
      </c>
      <c r="C16" s="11" t="s">
        <v>14</v>
      </c>
      <c r="D16" s="11" t="s">
        <v>8</v>
      </c>
      <c r="E16" s="12">
        <v>2.48</v>
      </c>
      <c r="F16" s="13">
        <f t="shared" si="0"/>
        <v>8222.6880000000001</v>
      </c>
      <c r="G16" s="39"/>
    </row>
    <row r="17" spans="1:8">
      <c r="A17" s="148">
        <v>6</v>
      </c>
      <c r="B17" s="146" t="s">
        <v>33</v>
      </c>
      <c r="C17" s="11" t="s">
        <v>107</v>
      </c>
      <c r="D17" s="11" t="s">
        <v>8</v>
      </c>
      <c r="E17" s="12">
        <v>0.24</v>
      </c>
      <c r="F17" s="13">
        <f t="shared" si="0"/>
        <v>795.74399999999991</v>
      </c>
      <c r="G17" s="39"/>
    </row>
    <row r="18" spans="1:8" ht="25.5">
      <c r="A18" s="148">
        <v>7</v>
      </c>
      <c r="B18" s="146" t="s">
        <v>15</v>
      </c>
      <c r="C18" s="11" t="s">
        <v>16</v>
      </c>
      <c r="D18" s="11" t="s">
        <v>8</v>
      </c>
      <c r="E18" s="12">
        <v>0.98</v>
      </c>
      <c r="F18" s="13">
        <f t="shared" si="0"/>
        <v>3249.288</v>
      </c>
      <c r="G18" s="39"/>
    </row>
    <row r="19" spans="1:8" ht="25.5">
      <c r="A19" s="148">
        <v>8</v>
      </c>
      <c r="B19" s="146" t="s">
        <v>18</v>
      </c>
      <c r="C19" s="11" t="s">
        <v>16</v>
      </c>
      <c r="D19" s="11" t="s">
        <v>8</v>
      </c>
      <c r="E19" s="11">
        <v>0.35</v>
      </c>
      <c r="F19" s="13">
        <f t="shared" si="0"/>
        <v>1160.46</v>
      </c>
      <c r="G19" s="39"/>
      <c r="H19" s="116"/>
    </row>
    <row r="20" spans="1:8" ht="25.5">
      <c r="A20" s="148">
        <v>9</v>
      </c>
      <c r="B20" s="146" t="s">
        <v>19</v>
      </c>
      <c r="C20" s="11" t="s">
        <v>14</v>
      </c>
      <c r="D20" s="11" t="s">
        <v>8</v>
      </c>
      <c r="E20" s="11">
        <v>1.1000000000000001</v>
      </c>
      <c r="F20" s="13">
        <f t="shared" si="0"/>
        <v>3647.1600000000008</v>
      </c>
      <c r="G20" s="39"/>
      <c r="H20" s="116"/>
    </row>
    <row r="21" spans="1:8" ht="25.5">
      <c r="A21" s="183">
        <v>10</v>
      </c>
      <c r="B21" s="204" t="s">
        <v>296</v>
      </c>
      <c r="C21" s="22"/>
      <c r="D21" s="22" t="s">
        <v>126</v>
      </c>
      <c r="E21" s="22"/>
      <c r="F21" s="23">
        <v>1816</v>
      </c>
      <c r="G21" s="39"/>
      <c r="H21" s="116"/>
    </row>
    <row r="22" spans="1:8" ht="25.5">
      <c r="A22" s="183">
        <v>11</v>
      </c>
      <c r="B22" s="21" t="s">
        <v>297</v>
      </c>
      <c r="C22" s="22"/>
      <c r="D22" s="22" t="s">
        <v>126</v>
      </c>
      <c r="E22" s="22"/>
      <c r="F22" s="23">
        <v>4134</v>
      </c>
      <c r="G22" s="39"/>
      <c r="H22" s="116"/>
    </row>
    <row r="23" spans="1:8" ht="19.5" thickBot="1">
      <c r="A23" s="151"/>
      <c r="B23" s="17" t="s">
        <v>32</v>
      </c>
      <c r="C23" s="17"/>
      <c r="D23" s="17"/>
      <c r="E23" s="18"/>
      <c r="F23" s="115">
        <f>SUM(F12:F22)</f>
        <v>46300.851999999999</v>
      </c>
      <c r="G23" s="40"/>
      <c r="H23" s="116"/>
    </row>
    <row r="24" spans="1:8">
      <c r="A24" s="152"/>
      <c r="B24" s="153"/>
      <c r="C24" s="153"/>
      <c r="D24" s="153"/>
      <c r="E24" s="153"/>
      <c r="F24" s="154"/>
      <c r="G24" s="6"/>
    </row>
    <row r="25" spans="1:8" ht="33" customHeight="1">
      <c r="A25" s="233" t="s">
        <v>320</v>
      </c>
      <c r="B25" s="233"/>
      <c r="C25" s="233"/>
      <c r="D25" s="233"/>
      <c r="E25" s="233"/>
      <c r="F25" s="233"/>
      <c r="G25" s="68"/>
    </row>
    <row r="26" spans="1:8">
      <c r="A26" s="194"/>
      <c r="B26" s="138"/>
      <c r="C26" s="138"/>
      <c r="D26" s="138"/>
      <c r="E26" s="138"/>
      <c r="F26" s="139"/>
      <c r="G26" s="6"/>
    </row>
    <row r="27" spans="1:8" ht="32.25" customHeight="1">
      <c r="A27" s="233" t="s">
        <v>201</v>
      </c>
      <c r="B27" s="233"/>
      <c r="C27" s="233"/>
      <c r="D27" s="233"/>
      <c r="E27" s="233"/>
      <c r="F27" s="233"/>
      <c r="G27" s="68"/>
    </row>
    <row r="28" spans="1:8">
      <c r="B28" s="5"/>
      <c r="C28" s="5"/>
      <c r="D28" s="5"/>
      <c r="E28" s="5"/>
      <c r="F28" s="6"/>
      <c r="G28" s="6"/>
    </row>
    <row r="29" spans="1:8" ht="18" customHeight="1">
      <c r="A29" s="233" t="s">
        <v>99</v>
      </c>
      <c r="B29" s="233"/>
      <c r="C29" s="233"/>
      <c r="D29" s="233"/>
      <c r="E29" s="233"/>
      <c r="F29" s="233"/>
      <c r="G29" s="69"/>
    </row>
    <row r="30" spans="1:8">
      <c r="B30" s="134"/>
      <c r="C30" s="134"/>
      <c r="D30" s="134"/>
      <c r="E30" s="134"/>
      <c r="F30" s="134"/>
      <c r="G30" s="6"/>
    </row>
    <row r="31" spans="1:8" ht="28.5" customHeight="1">
      <c r="A31" s="233" t="s">
        <v>21</v>
      </c>
      <c r="B31" s="233"/>
      <c r="C31" s="233"/>
      <c r="D31" s="233"/>
      <c r="E31" s="233"/>
      <c r="F31" s="233"/>
      <c r="G31" s="68"/>
    </row>
    <row r="32" spans="1:8">
      <c r="B32" s="5"/>
      <c r="C32" s="5"/>
      <c r="D32" s="5"/>
      <c r="E32" s="5"/>
      <c r="F32" s="6"/>
      <c r="G32" s="6"/>
    </row>
    <row r="33" spans="2:7">
      <c r="B33" s="5"/>
      <c r="C33" s="5"/>
      <c r="D33" s="5"/>
      <c r="E33" s="5"/>
      <c r="F33" s="6"/>
      <c r="G33" s="6"/>
    </row>
    <row r="34" spans="2:7">
      <c r="B34" s="235" t="s">
        <v>22</v>
      </c>
      <c r="C34" s="235"/>
      <c r="D34" s="235"/>
      <c r="E34" s="235"/>
      <c r="F34" s="235"/>
      <c r="G34" s="70"/>
    </row>
    <row r="35" spans="2:7">
      <c r="B35" s="5"/>
      <c r="C35" s="5"/>
      <c r="D35" s="5"/>
      <c r="E35" s="5"/>
      <c r="F35" s="6"/>
      <c r="G35" s="6"/>
    </row>
    <row r="36" spans="2:7">
      <c r="B36" s="5" t="s">
        <v>23</v>
      </c>
      <c r="C36" s="5" t="s">
        <v>222</v>
      </c>
      <c r="D36" s="5"/>
      <c r="E36" s="5"/>
      <c r="F36" s="6" t="s">
        <v>25</v>
      </c>
      <c r="G36" s="6"/>
    </row>
    <row r="37" spans="2:7">
      <c r="B37" s="5"/>
      <c r="C37" s="234" t="s">
        <v>223</v>
      </c>
      <c r="D37" s="234"/>
      <c r="E37" s="234"/>
      <c r="F37" s="6" t="s">
        <v>27</v>
      </c>
      <c r="G37" s="6"/>
    </row>
    <row r="38" spans="2:7">
      <c r="B38" s="5"/>
      <c r="C38" s="5"/>
      <c r="D38" s="5"/>
      <c r="E38" s="5"/>
      <c r="F38" s="6"/>
      <c r="G38" s="6"/>
    </row>
    <row r="39" spans="2:7">
      <c r="B39" s="5"/>
      <c r="C39" s="5"/>
      <c r="D39" s="5"/>
      <c r="E39" s="5"/>
      <c r="F39" s="6"/>
      <c r="G39" s="6"/>
    </row>
    <row r="40" spans="2:7">
      <c r="B40" s="5" t="s">
        <v>28</v>
      </c>
      <c r="C40" s="5" t="s">
        <v>24</v>
      </c>
      <c r="D40" s="5"/>
      <c r="E40" s="5"/>
      <c r="F40" s="6" t="s">
        <v>25</v>
      </c>
      <c r="G40" s="6"/>
    </row>
    <row r="41" spans="2:7">
      <c r="B41" s="5"/>
      <c r="C41" s="232" t="s">
        <v>26</v>
      </c>
      <c r="D41" s="232"/>
      <c r="E41" s="232"/>
      <c r="F41" s="6" t="s">
        <v>27</v>
      </c>
      <c r="G41" s="6"/>
    </row>
    <row r="42" spans="2:7">
      <c r="B42" s="5"/>
      <c r="C42" s="5"/>
      <c r="D42" s="5"/>
      <c r="E42" s="5"/>
      <c r="F42" s="6"/>
      <c r="G42" s="6"/>
    </row>
  </sheetData>
  <mergeCells count="12">
    <mergeCell ref="A1:F1"/>
    <mergeCell ref="A2:F2"/>
    <mergeCell ref="A7:F7"/>
    <mergeCell ref="A9:F9"/>
    <mergeCell ref="A25:F25"/>
    <mergeCell ref="C41:E41"/>
    <mergeCell ref="E4:F4"/>
    <mergeCell ref="B34:F34"/>
    <mergeCell ref="C37:E37"/>
    <mergeCell ref="A27:F27"/>
    <mergeCell ref="A29:F29"/>
    <mergeCell ref="A31:F31"/>
  </mergeCells>
  <pageMargins left="0.24" right="0.21" top="0.4" bottom="0.32" header="0.3" footer="0.2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43"/>
  <sheetViews>
    <sheetView topLeftCell="A13" workbookViewId="0">
      <selection activeCell="B22" sqref="B22"/>
    </sheetView>
  </sheetViews>
  <sheetFormatPr defaultRowHeight="15"/>
  <cols>
    <col min="1" max="1" width="7" customWidth="1"/>
    <col min="2" max="2" width="29.5703125" customWidth="1"/>
    <col min="3" max="3" width="15.7109375" customWidth="1"/>
    <col min="4" max="4" width="10.1406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236" t="s">
        <v>0</v>
      </c>
      <c r="B1" s="236"/>
      <c r="C1" s="236"/>
      <c r="D1" s="236"/>
      <c r="E1" s="236"/>
      <c r="F1" s="236"/>
      <c r="G1" s="65"/>
    </row>
    <row r="2" spans="1:9" ht="36" customHeight="1">
      <c r="A2" s="237" t="s">
        <v>1</v>
      </c>
      <c r="B2" s="237"/>
      <c r="C2" s="237"/>
      <c r="D2" s="237"/>
      <c r="E2" s="237"/>
      <c r="F2" s="237"/>
      <c r="G2" s="66"/>
    </row>
    <row r="3" spans="1:9">
      <c r="B3" s="1"/>
      <c r="C3" s="1"/>
      <c r="D3" s="1"/>
      <c r="E3" s="1"/>
      <c r="F3" s="2"/>
      <c r="G3" s="2"/>
    </row>
    <row r="4" spans="1:9" ht="15" customHeight="1">
      <c r="B4" s="68" t="s">
        <v>2</v>
      </c>
      <c r="C4" s="1"/>
      <c r="D4" s="1"/>
      <c r="E4" s="238" t="s">
        <v>143</v>
      </c>
      <c r="F4" s="238"/>
      <c r="G4" s="67"/>
    </row>
    <row r="5" spans="1:9">
      <c r="B5" s="1"/>
      <c r="C5" s="1"/>
      <c r="D5" s="1"/>
      <c r="E5" s="238"/>
      <c r="F5" s="238"/>
      <c r="G5" s="2"/>
    </row>
    <row r="6" spans="1:9">
      <c r="B6" s="1"/>
      <c r="C6" s="1"/>
      <c r="D6" s="1"/>
      <c r="E6" s="1"/>
      <c r="F6" s="2"/>
      <c r="G6" s="2"/>
    </row>
    <row r="7" spans="1:9" ht="94.5" customHeight="1">
      <c r="A7" s="233" t="s">
        <v>202</v>
      </c>
      <c r="B7" s="233"/>
      <c r="C7" s="233"/>
      <c r="D7" s="233"/>
      <c r="E7" s="233"/>
      <c r="F7" s="233"/>
      <c r="G7" s="68"/>
    </row>
    <row r="8" spans="1:9">
      <c r="B8" s="3"/>
      <c r="C8" s="3"/>
      <c r="D8" s="3"/>
      <c r="E8" s="3"/>
      <c r="F8" s="4"/>
      <c r="G8" s="4"/>
    </row>
    <row r="9" spans="1:9" ht="45.75" customHeight="1">
      <c r="A9" s="233" t="s">
        <v>59</v>
      </c>
      <c r="B9" s="233"/>
      <c r="C9" s="233"/>
      <c r="D9" s="233"/>
      <c r="E9" s="233"/>
      <c r="F9" s="233"/>
      <c r="G9" s="68"/>
    </row>
    <row r="10" spans="1:9" ht="15.75" thickBot="1">
      <c r="B10" s="5"/>
      <c r="C10" s="5"/>
      <c r="D10" s="5"/>
      <c r="E10" s="5"/>
      <c r="F10" s="6"/>
      <c r="G10" s="6"/>
      <c r="I10">
        <v>268.89999999999998</v>
      </c>
    </row>
    <row r="11" spans="1:9" ht="84.75" customHeight="1">
      <c r="A11" s="150" t="s">
        <v>106</v>
      </c>
      <c r="B11" s="130" t="s">
        <v>3</v>
      </c>
      <c r="C11" s="130" t="s">
        <v>4</v>
      </c>
      <c r="D11" s="130" t="s">
        <v>5</v>
      </c>
      <c r="E11" s="131" t="s">
        <v>6</v>
      </c>
      <c r="F11" s="132" t="s">
        <v>7</v>
      </c>
      <c r="G11" s="38"/>
    </row>
    <row r="12" spans="1:9" ht="38.25">
      <c r="A12" s="148">
        <v>1</v>
      </c>
      <c r="B12" s="146" t="s">
        <v>120</v>
      </c>
      <c r="C12" s="11" t="s">
        <v>107</v>
      </c>
      <c r="D12" s="11" t="s">
        <v>10</v>
      </c>
      <c r="E12" s="12">
        <v>0.51</v>
      </c>
      <c r="F12" s="13">
        <f t="shared" ref="F12:F20" si="0">E12*$I$10*12</f>
        <v>1645.6679999999997</v>
      </c>
      <c r="G12" s="39"/>
      <c r="H12" s="116"/>
    </row>
    <row r="13" spans="1:9" ht="38.25">
      <c r="A13" s="148">
        <v>2</v>
      </c>
      <c r="B13" s="146" t="s">
        <v>121</v>
      </c>
      <c r="C13" s="11" t="s">
        <v>14</v>
      </c>
      <c r="D13" s="11" t="s">
        <v>8</v>
      </c>
      <c r="E13" s="12">
        <v>0.6</v>
      </c>
      <c r="F13" s="13">
        <f t="shared" si="0"/>
        <v>1936.0799999999997</v>
      </c>
      <c r="G13" s="39"/>
    </row>
    <row r="14" spans="1:9" ht="51">
      <c r="A14" s="148">
        <v>3</v>
      </c>
      <c r="B14" s="146" t="s">
        <v>11</v>
      </c>
      <c r="C14" s="11" t="s">
        <v>107</v>
      </c>
      <c r="D14" s="11" t="s">
        <v>12</v>
      </c>
      <c r="E14" s="12">
        <v>0.31</v>
      </c>
      <c r="F14" s="13">
        <f t="shared" si="0"/>
        <v>1000.308</v>
      </c>
      <c r="G14" s="39"/>
      <c r="H14" s="116"/>
    </row>
    <row r="15" spans="1:9" ht="25.5">
      <c r="A15" s="148">
        <v>4</v>
      </c>
      <c r="B15" s="146" t="s">
        <v>13</v>
      </c>
      <c r="C15" s="11" t="s">
        <v>107</v>
      </c>
      <c r="D15" s="11" t="s">
        <v>8</v>
      </c>
      <c r="E15" s="11">
        <v>5.55</v>
      </c>
      <c r="F15" s="13">
        <f t="shared" si="0"/>
        <v>17908.739999999998</v>
      </c>
      <c r="G15" s="39"/>
    </row>
    <row r="16" spans="1:9">
      <c r="A16" s="148">
        <v>5</v>
      </c>
      <c r="B16" s="146" t="s">
        <v>29</v>
      </c>
      <c r="C16" s="11" t="s">
        <v>14</v>
      </c>
      <c r="D16" s="11" t="s">
        <v>8</v>
      </c>
      <c r="E16" s="12">
        <v>2.48</v>
      </c>
      <c r="F16" s="13">
        <f t="shared" si="0"/>
        <v>8002.4639999999999</v>
      </c>
      <c r="G16" s="39"/>
    </row>
    <row r="17" spans="1:8">
      <c r="A17" s="148">
        <v>6</v>
      </c>
      <c r="B17" s="146" t="s">
        <v>33</v>
      </c>
      <c r="C17" s="11" t="s">
        <v>107</v>
      </c>
      <c r="D17" s="11" t="s">
        <v>8</v>
      </c>
      <c r="E17" s="12">
        <v>0.27</v>
      </c>
      <c r="F17" s="13">
        <f t="shared" si="0"/>
        <v>871.23599999999988</v>
      </c>
      <c r="G17" s="39"/>
    </row>
    <row r="18" spans="1:8" ht="25.5">
      <c r="A18" s="148">
        <v>7</v>
      </c>
      <c r="B18" s="146" t="s">
        <v>15</v>
      </c>
      <c r="C18" s="11" t="s">
        <v>16</v>
      </c>
      <c r="D18" s="11" t="s">
        <v>8</v>
      </c>
      <c r="E18" s="12">
        <v>0.98</v>
      </c>
      <c r="F18" s="13">
        <f t="shared" si="0"/>
        <v>3162.2640000000001</v>
      </c>
      <c r="G18" s="39"/>
    </row>
    <row r="19" spans="1:8" ht="25.5">
      <c r="A19" s="148">
        <v>9</v>
      </c>
      <c r="B19" s="146" t="s">
        <v>18</v>
      </c>
      <c r="C19" s="11" t="s">
        <v>16</v>
      </c>
      <c r="D19" s="11" t="s">
        <v>8</v>
      </c>
      <c r="E19" s="11">
        <v>0.35</v>
      </c>
      <c r="F19" s="13">
        <f t="shared" si="0"/>
        <v>1129.3799999999997</v>
      </c>
      <c r="G19" s="39"/>
      <c r="H19" s="116"/>
    </row>
    <row r="20" spans="1:8" ht="26.25" customHeight="1">
      <c r="A20" s="148">
        <v>10</v>
      </c>
      <c r="B20" s="146" t="s">
        <v>19</v>
      </c>
      <c r="C20" s="11" t="s">
        <v>14</v>
      </c>
      <c r="D20" s="11" t="s">
        <v>8</v>
      </c>
      <c r="E20" s="11">
        <v>1.1000000000000001</v>
      </c>
      <c r="F20" s="13">
        <f t="shared" si="0"/>
        <v>3549.4800000000005</v>
      </c>
      <c r="G20" s="39"/>
      <c r="H20" s="116"/>
    </row>
    <row r="21" spans="1:8" ht="26.25" customHeight="1">
      <c r="A21" s="183">
        <v>11</v>
      </c>
      <c r="B21" s="21" t="s">
        <v>297</v>
      </c>
      <c r="C21" s="22"/>
      <c r="D21" s="22"/>
      <c r="E21" s="22"/>
      <c r="F21" s="23">
        <v>4134</v>
      </c>
      <c r="G21" s="39"/>
      <c r="H21" s="116"/>
    </row>
    <row r="22" spans="1:8" ht="26.25" customHeight="1">
      <c r="A22" s="183">
        <v>12</v>
      </c>
      <c r="B22" s="146" t="s">
        <v>134</v>
      </c>
      <c r="C22" s="11"/>
      <c r="D22" s="11" t="s">
        <v>126</v>
      </c>
      <c r="E22" s="22"/>
      <c r="F22" s="23">
        <v>3600</v>
      </c>
      <c r="G22" s="39"/>
      <c r="H22" s="116"/>
    </row>
    <row r="23" spans="1:8" ht="19.5" thickBot="1">
      <c r="A23" s="149"/>
      <c r="B23" s="17" t="s">
        <v>32</v>
      </c>
      <c r="C23" s="17"/>
      <c r="D23" s="17"/>
      <c r="E23" s="18"/>
      <c r="F23" s="115">
        <f>SUM(F12:F22)</f>
        <v>46939.62</v>
      </c>
      <c r="G23" s="40"/>
      <c r="H23" s="116"/>
    </row>
    <row r="24" spans="1:8">
      <c r="B24" s="5"/>
      <c r="C24" s="5"/>
      <c r="D24" s="5"/>
      <c r="E24" s="5"/>
      <c r="F24" s="6"/>
      <c r="G24" s="6"/>
    </row>
    <row r="25" spans="1:8" ht="36.75" customHeight="1">
      <c r="A25" s="233" t="s">
        <v>321</v>
      </c>
      <c r="B25" s="233"/>
      <c r="C25" s="233"/>
      <c r="D25" s="233"/>
      <c r="E25" s="233"/>
      <c r="F25" s="233"/>
      <c r="G25" s="68"/>
    </row>
    <row r="26" spans="1:8">
      <c r="B26" s="5"/>
      <c r="C26" s="5"/>
      <c r="D26" s="5"/>
      <c r="E26" s="5"/>
      <c r="F26" s="6"/>
      <c r="G26" s="6"/>
    </row>
    <row r="27" spans="1:8" ht="30" customHeight="1">
      <c r="A27" s="233" t="s">
        <v>203</v>
      </c>
      <c r="B27" s="233"/>
      <c r="C27" s="233"/>
      <c r="D27" s="233"/>
      <c r="E27" s="233"/>
      <c r="F27" s="233"/>
      <c r="G27" s="68"/>
    </row>
    <row r="28" spans="1:8">
      <c r="B28" s="5"/>
      <c r="C28" s="5"/>
      <c r="D28" s="5"/>
      <c r="E28" s="5"/>
      <c r="F28" s="6"/>
      <c r="G28" s="6"/>
    </row>
    <row r="29" spans="1:8" ht="20.25" customHeight="1">
      <c r="A29" s="233" t="s">
        <v>99</v>
      </c>
      <c r="B29" s="233"/>
      <c r="C29" s="233"/>
      <c r="D29" s="233"/>
      <c r="E29" s="233"/>
      <c r="F29" s="233"/>
      <c r="G29" s="69"/>
    </row>
    <row r="30" spans="1:8">
      <c r="B30" s="134"/>
      <c r="C30" s="134"/>
      <c r="D30" s="134"/>
      <c r="E30" s="134"/>
      <c r="F30" s="134"/>
      <c r="G30" s="6"/>
    </row>
    <row r="31" spans="1:8">
      <c r="B31" s="144"/>
      <c r="C31" s="144"/>
      <c r="D31" s="144"/>
      <c r="E31" s="144"/>
      <c r="F31" s="144"/>
      <c r="G31" s="6"/>
    </row>
    <row r="32" spans="1:8" ht="28.5" customHeight="1">
      <c r="A32" s="233" t="s">
        <v>21</v>
      </c>
      <c r="B32" s="233"/>
      <c r="C32" s="233"/>
      <c r="D32" s="233"/>
      <c r="E32" s="233"/>
      <c r="F32" s="233"/>
      <c r="G32" s="68"/>
    </row>
    <row r="33" spans="2:7">
      <c r="B33" s="5"/>
      <c r="C33" s="5"/>
      <c r="D33" s="5"/>
      <c r="E33" s="5"/>
      <c r="F33" s="6"/>
      <c r="G33" s="6"/>
    </row>
    <row r="34" spans="2:7">
      <c r="B34" s="5"/>
      <c r="C34" s="5"/>
      <c r="D34" s="5"/>
      <c r="E34" s="5"/>
      <c r="F34" s="6"/>
      <c r="G34" s="6"/>
    </row>
    <row r="35" spans="2:7">
      <c r="B35" s="235" t="s">
        <v>22</v>
      </c>
      <c r="C35" s="235"/>
      <c r="D35" s="235"/>
      <c r="E35" s="235"/>
      <c r="F35" s="235"/>
      <c r="G35" s="70"/>
    </row>
    <row r="36" spans="2:7">
      <c r="B36" s="5"/>
      <c r="C36" s="5"/>
      <c r="D36" s="5"/>
      <c r="E36" s="5"/>
      <c r="F36" s="6"/>
      <c r="G36" s="6"/>
    </row>
    <row r="37" spans="2:7">
      <c r="B37" s="5" t="s">
        <v>23</v>
      </c>
      <c r="C37" s="5" t="s">
        <v>222</v>
      </c>
      <c r="D37" s="5"/>
      <c r="E37" s="5"/>
      <c r="F37" s="6" t="s">
        <v>25</v>
      </c>
      <c r="G37" s="6"/>
    </row>
    <row r="38" spans="2:7">
      <c r="B38" s="5"/>
      <c r="C38" s="234" t="s">
        <v>223</v>
      </c>
      <c r="D38" s="234"/>
      <c r="E38" s="234"/>
      <c r="F38" s="6" t="s">
        <v>27</v>
      </c>
      <c r="G38" s="6"/>
    </row>
    <row r="39" spans="2:7">
      <c r="B39" s="5"/>
      <c r="C39" s="5"/>
      <c r="D39" s="5"/>
      <c r="E39" s="5"/>
      <c r="F39" s="6"/>
      <c r="G39" s="6"/>
    </row>
    <row r="40" spans="2:7">
      <c r="B40" s="5"/>
      <c r="C40" s="5"/>
      <c r="D40" s="5"/>
      <c r="E40" s="5"/>
      <c r="F40" s="6"/>
      <c r="G40" s="6"/>
    </row>
    <row r="41" spans="2:7">
      <c r="B41" s="5" t="s">
        <v>28</v>
      </c>
      <c r="C41" s="5" t="s">
        <v>24</v>
      </c>
      <c r="D41" s="5"/>
      <c r="E41" s="5"/>
      <c r="F41" s="6" t="s">
        <v>25</v>
      </c>
      <c r="G41" s="6"/>
    </row>
    <row r="42" spans="2:7">
      <c r="B42" s="5"/>
      <c r="C42" s="232" t="s">
        <v>26</v>
      </c>
      <c r="D42" s="232"/>
      <c r="E42" s="232"/>
      <c r="F42" s="6" t="s">
        <v>27</v>
      </c>
      <c r="G42" s="6"/>
    </row>
    <row r="43" spans="2:7">
      <c r="B43" s="5"/>
      <c r="C43" s="5"/>
      <c r="D43" s="5"/>
      <c r="E43" s="5"/>
      <c r="F43" s="6"/>
      <c r="G43" s="6"/>
    </row>
  </sheetData>
  <mergeCells count="13">
    <mergeCell ref="A1:F1"/>
    <mergeCell ref="A2:F2"/>
    <mergeCell ref="A7:F7"/>
    <mergeCell ref="A9:F9"/>
    <mergeCell ref="A25:F25"/>
    <mergeCell ref="C42:E42"/>
    <mergeCell ref="E4:F4"/>
    <mergeCell ref="B35:F35"/>
    <mergeCell ref="C38:E38"/>
    <mergeCell ref="A27:F27"/>
    <mergeCell ref="A29:F29"/>
    <mergeCell ref="A32:F32"/>
    <mergeCell ref="E5:F5"/>
  </mergeCells>
  <pageMargins left="0.24" right="0.21" top="0.4" bottom="0.32" header="0.3" footer="0.2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45"/>
  <sheetViews>
    <sheetView topLeftCell="A17" workbookViewId="0">
      <selection activeCell="F21" sqref="F21:L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855468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71"/>
    </row>
    <row r="2" spans="1:8" ht="36" customHeight="1">
      <c r="A2" s="237" t="s">
        <v>1</v>
      </c>
      <c r="B2" s="237"/>
      <c r="C2" s="237"/>
      <c r="D2" s="237"/>
      <c r="E2" s="237"/>
      <c r="F2" s="72"/>
    </row>
    <row r="3" spans="1:8">
      <c r="A3" s="1"/>
      <c r="B3" s="1"/>
      <c r="C3" s="1"/>
      <c r="D3" s="1"/>
      <c r="E3" s="2"/>
      <c r="F3" s="2"/>
    </row>
    <row r="4" spans="1:8" ht="15" customHeight="1">
      <c r="A4" s="74" t="s">
        <v>2</v>
      </c>
      <c r="B4" s="1"/>
      <c r="C4" s="1"/>
      <c r="D4" s="238" t="s">
        <v>143</v>
      </c>
      <c r="E4" s="238"/>
      <c r="F4" s="7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204</v>
      </c>
      <c r="B7" s="233"/>
      <c r="C7" s="233"/>
      <c r="D7" s="233"/>
      <c r="E7" s="233"/>
      <c r="F7" s="74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60</v>
      </c>
      <c r="B9" s="233"/>
      <c r="C9" s="233"/>
      <c r="D9" s="233"/>
      <c r="E9" s="233"/>
      <c r="F9" s="74"/>
    </row>
    <row r="10" spans="1:8" ht="15.75" thickBot="1">
      <c r="A10" s="5"/>
      <c r="B10" s="5"/>
      <c r="C10" s="5"/>
      <c r="D10" s="5"/>
      <c r="E10" s="6"/>
      <c r="F10" s="6"/>
      <c r="H10">
        <v>270.89999999999998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1300.3200000000002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1690.4159999999999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1.48</v>
      </c>
      <c r="E14" s="176">
        <f t="shared" si="0"/>
        <v>4811.1839999999993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1950.4799999999996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0.78</v>
      </c>
      <c r="E16" s="176">
        <f t="shared" si="0"/>
        <v>2535.6239999999998</v>
      </c>
      <c r="F16" s="39"/>
      <c r="G16" s="116"/>
    </row>
    <row r="17" spans="1:11" ht="25.5">
      <c r="A17" s="14" t="s">
        <v>13</v>
      </c>
      <c r="B17" s="11" t="s">
        <v>107</v>
      </c>
      <c r="C17" s="11" t="s">
        <v>8</v>
      </c>
      <c r="D17" s="11">
        <v>4.29</v>
      </c>
      <c r="E17" s="176">
        <f t="shared" si="0"/>
        <v>13945.932000000001</v>
      </c>
      <c r="F17" s="39"/>
    </row>
    <row r="18" spans="1:11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10337.544</v>
      </c>
      <c r="F18" s="39"/>
    </row>
    <row r="19" spans="1:11">
      <c r="A19" s="14" t="s">
        <v>33</v>
      </c>
      <c r="B19" s="11" t="s">
        <v>107</v>
      </c>
      <c r="C19" s="11" t="s">
        <v>8</v>
      </c>
      <c r="D19" s="12">
        <v>0.51</v>
      </c>
      <c r="E19" s="176">
        <f t="shared" si="0"/>
        <v>1657.9079999999999</v>
      </c>
      <c r="F19" s="39"/>
    </row>
    <row r="20" spans="1:11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3185.7839999999997</v>
      </c>
      <c r="F20" s="39"/>
    </row>
    <row r="21" spans="1:11" ht="38.25">
      <c r="A21" s="14" t="s">
        <v>135</v>
      </c>
      <c r="B21" s="11" t="s">
        <v>16</v>
      </c>
      <c r="C21" s="11" t="s">
        <v>8</v>
      </c>
      <c r="D21" s="12">
        <v>1.69</v>
      </c>
      <c r="E21" s="176">
        <v>5500.32</v>
      </c>
      <c r="F21" s="39"/>
      <c r="G21" s="116"/>
    </row>
    <row r="22" spans="1:11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1137.7799999999997</v>
      </c>
      <c r="F22" s="39"/>
      <c r="G22" s="116"/>
    </row>
    <row r="23" spans="1:11" ht="25.5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5233.7879999999996</v>
      </c>
      <c r="F23" s="39"/>
      <c r="G23" s="116"/>
    </row>
    <row r="24" spans="1:11" ht="38.25">
      <c r="A24" s="146" t="s">
        <v>134</v>
      </c>
      <c r="B24" s="22"/>
      <c r="C24" s="11" t="s">
        <v>8</v>
      </c>
      <c r="D24" s="22">
        <v>2.46</v>
      </c>
      <c r="E24" s="176">
        <f>D24*8*$H$10</f>
        <v>5331.3119999999999</v>
      </c>
      <c r="F24" s="39"/>
      <c r="G24" s="116"/>
    </row>
    <row r="25" spans="1:11" ht="25.5">
      <c r="A25" s="21" t="s">
        <v>297</v>
      </c>
      <c r="B25" s="22"/>
      <c r="C25" s="22" t="s">
        <v>126</v>
      </c>
      <c r="D25" s="22"/>
      <c r="E25" s="185">
        <v>5070</v>
      </c>
      <c r="F25" s="39"/>
      <c r="G25" s="116"/>
      <c r="K25" s="230"/>
    </row>
    <row r="26" spans="1:11" ht="19.5" thickBot="1">
      <c r="A26" s="16" t="s">
        <v>32</v>
      </c>
      <c r="B26" s="17"/>
      <c r="C26" s="17"/>
      <c r="D26" s="18"/>
      <c r="E26" s="115">
        <f>SUM(E12:E25)</f>
        <v>63688.392</v>
      </c>
      <c r="F26" s="40"/>
      <c r="G26" s="116"/>
    </row>
    <row r="27" spans="1:11">
      <c r="A27" s="5"/>
      <c r="B27" s="5"/>
      <c r="C27" s="5"/>
      <c r="D27" s="5"/>
      <c r="E27" s="6"/>
      <c r="F27" s="6"/>
    </row>
    <row r="28" spans="1:11" ht="36.75" customHeight="1">
      <c r="A28" s="233" t="s">
        <v>409</v>
      </c>
      <c r="B28" s="233"/>
      <c r="C28" s="233"/>
      <c r="D28" s="233"/>
      <c r="E28" s="233"/>
      <c r="F28" s="74"/>
    </row>
    <row r="29" spans="1:11">
      <c r="A29" s="138"/>
      <c r="B29" s="138"/>
      <c r="C29" s="138"/>
      <c r="D29" s="138"/>
      <c r="E29" s="139"/>
      <c r="F29" s="6"/>
    </row>
    <row r="30" spans="1:11" ht="30.75" customHeight="1">
      <c r="A30" s="233" t="s">
        <v>205</v>
      </c>
      <c r="B30" s="233"/>
      <c r="C30" s="233"/>
      <c r="D30" s="233"/>
      <c r="E30" s="233"/>
      <c r="F30" s="74"/>
    </row>
    <row r="31" spans="1:11">
      <c r="A31" s="5"/>
      <c r="B31" s="5"/>
      <c r="C31" s="5"/>
      <c r="D31" s="5"/>
      <c r="E31" s="6"/>
      <c r="F31" s="6"/>
    </row>
    <row r="32" spans="1:11" ht="30.75" customHeight="1">
      <c r="A32" s="233" t="s">
        <v>99</v>
      </c>
      <c r="B32" s="233"/>
      <c r="C32" s="233"/>
      <c r="D32" s="233"/>
      <c r="E32" s="233"/>
      <c r="F32" s="75"/>
    </row>
    <row r="33" spans="1:6">
      <c r="A33" s="134"/>
      <c r="B33" s="134"/>
      <c r="C33" s="134"/>
      <c r="D33" s="134"/>
      <c r="E33" s="134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74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76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D4:E4"/>
    <mergeCell ref="B44:D44"/>
    <mergeCell ref="A1:E1"/>
    <mergeCell ref="A2:E2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45"/>
  <sheetViews>
    <sheetView topLeftCell="A18" workbookViewId="0">
      <selection activeCell="E21" sqref="E2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71"/>
    </row>
    <row r="2" spans="1:8" ht="36" customHeight="1">
      <c r="A2" s="237" t="s">
        <v>1</v>
      </c>
      <c r="B2" s="237"/>
      <c r="C2" s="237"/>
      <c r="D2" s="237"/>
      <c r="E2" s="237"/>
      <c r="F2" s="72"/>
    </row>
    <row r="3" spans="1:8">
      <c r="A3" s="1"/>
      <c r="B3" s="1"/>
      <c r="C3" s="1"/>
      <c r="D3" s="1"/>
      <c r="E3" s="2"/>
      <c r="F3" s="2"/>
    </row>
    <row r="4" spans="1:8" ht="15" customHeight="1">
      <c r="A4" s="74" t="s">
        <v>2</v>
      </c>
      <c r="B4" s="1"/>
      <c r="C4" s="1"/>
      <c r="D4" s="238" t="s">
        <v>143</v>
      </c>
      <c r="E4" s="238"/>
      <c r="F4" s="7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00.5" customHeight="1">
      <c r="A7" s="233" t="s">
        <v>206</v>
      </c>
      <c r="B7" s="233"/>
      <c r="C7" s="233"/>
      <c r="D7" s="233"/>
      <c r="E7" s="233"/>
      <c r="F7" s="74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61</v>
      </c>
      <c r="B9" s="233"/>
      <c r="C9" s="233"/>
      <c r="D9" s="233"/>
      <c r="E9" s="233"/>
      <c r="F9" s="74"/>
    </row>
    <row r="10" spans="1:8" ht="15.75" thickBot="1">
      <c r="A10" s="5"/>
      <c r="B10" s="5"/>
      <c r="C10" s="5"/>
      <c r="D10" s="5"/>
      <c r="E10" s="6"/>
      <c r="F10" s="6"/>
      <c r="H10">
        <v>293.7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1409.7600000000002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1832.6880000000001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1.36</v>
      </c>
      <c r="E14" s="176">
        <f t="shared" si="0"/>
        <v>4793.1840000000002</v>
      </c>
      <c r="F14" s="39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2114.64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0.27</v>
      </c>
      <c r="E16" s="176">
        <f t="shared" si="0"/>
        <v>951.58800000000008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9.1</v>
      </c>
      <c r="E17" s="176">
        <f t="shared" si="0"/>
        <v>32072.039999999997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11207.592000000001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0.25</v>
      </c>
      <c r="E19" s="176">
        <f t="shared" si="0"/>
        <v>881.09999999999991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3453.9119999999998</v>
      </c>
      <c r="F20" s="39"/>
    </row>
    <row r="21" spans="1:7" ht="25.5">
      <c r="A21" s="14" t="s">
        <v>104</v>
      </c>
      <c r="B21" s="11" t="s">
        <v>16</v>
      </c>
      <c r="C21" s="11" t="s">
        <v>8</v>
      </c>
      <c r="D21" s="12">
        <v>1.69</v>
      </c>
      <c r="E21" s="176">
        <f t="shared" si="0"/>
        <v>5956.2359999999999</v>
      </c>
      <c r="F21" s="39"/>
      <c r="G21" s="116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1233.5399999999997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5674.2839999999997</v>
      </c>
      <c r="F23" s="39"/>
      <c r="G23" s="116"/>
    </row>
    <row r="24" spans="1:7" ht="38.25">
      <c r="A24" s="146" t="s">
        <v>134</v>
      </c>
      <c r="B24" s="22"/>
      <c r="C24" s="22" t="s">
        <v>126</v>
      </c>
      <c r="D24" s="22"/>
      <c r="E24" s="185">
        <v>4400</v>
      </c>
      <c r="F24" s="39"/>
      <c r="G24" s="116"/>
    </row>
    <row r="25" spans="1:7" ht="25.5">
      <c r="A25" s="21" t="s">
        <v>297</v>
      </c>
      <c r="B25" s="22"/>
      <c r="C25" s="22" t="s">
        <v>126</v>
      </c>
      <c r="D25" s="22"/>
      <c r="E25" s="185">
        <v>5070</v>
      </c>
      <c r="F25" s="39"/>
      <c r="G25" s="116"/>
    </row>
    <row r="26" spans="1:7" ht="19.5" thickBot="1">
      <c r="A26" s="16" t="s">
        <v>32</v>
      </c>
      <c r="B26" s="17"/>
      <c r="C26" s="17"/>
      <c r="D26" s="18"/>
      <c r="E26" s="115">
        <f>SUM(E12:E25)</f>
        <v>81050.563999999984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6.75" customHeight="1">
      <c r="A28" s="233" t="s">
        <v>322</v>
      </c>
      <c r="B28" s="233"/>
      <c r="C28" s="233"/>
      <c r="D28" s="233"/>
      <c r="E28" s="233"/>
      <c r="F28" s="74"/>
    </row>
    <row r="29" spans="1:7">
      <c r="A29" s="138"/>
      <c r="B29" s="138"/>
      <c r="C29" s="138"/>
      <c r="D29" s="138"/>
      <c r="E29" s="139"/>
      <c r="F29" s="6"/>
    </row>
    <row r="30" spans="1:7" ht="30" customHeight="1">
      <c r="A30" s="233" t="s">
        <v>209</v>
      </c>
      <c r="B30" s="233"/>
      <c r="C30" s="233"/>
      <c r="D30" s="233"/>
      <c r="E30" s="233"/>
      <c r="F30" s="74"/>
    </row>
    <row r="31" spans="1:7">
      <c r="A31" s="5"/>
      <c r="B31" s="5"/>
      <c r="C31" s="5"/>
      <c r="D31" s="5"/>
      <c r="E31" s="6"/>
      <c r="F31" s="6"/>
    </row>
    <row r="32" spans="1:7" ht="30.75" customHeight="1">
      <c r="A32" s="233" t="s">
        <v>99</v>
      </c>
      <c r="B32" s="233"/>
      <c r="C32" s="233"/>
      <c r="D32" s="233"/>
      <c r="E32" s="233"/>
      <c r="F32" s="75"/>
    </row>
    <row r="33" spans="1:6">
      <c r="A33" s="134"/>
      <c r="B33" s="134"/>
      <c r="C33" s="134"/>
      <c r="D33" s="134"/>
      <c r="E33" s="134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74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76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45"/>
  <sheetViews>
    <sheetView topLeftCell="A11" workbookViewId="0">
      <selection activeCell="J25" sqref="J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71"/>
    </row>
    <row r="2" spans="1:8" ht="36" customHeight="1">
      <c r="A2" s="237" t="s">
        <v>1</v>
      </c>
      <c r="B2" s="237"/>
      <c r="C2" s="237"/>
      <c r="D2" s="237"/>
      <c r="E2" s="237"/>
      <c r="F2" s="72"/>
    </row>
    <row r="3" spans="1:8">
      <c r="A3" s="1"/>
      <c r="B3" s="1"/>
      <c r="C3" s="1"/>
      <c r="D3" s="1"/>
      <c r="E3" s="2"/>
      <c r="F3" s="2"/>
    </row>
    <row r="4" spans="1:8" ht="15" customHeight="1">
      <c r="A4" s="74" t="s">
        <v>2</v>
      </c>
      <c r="B4" s="1"/>
      <c r="C4" s="1"/>
      <c r="D4" s="238" t="s">
        <v>143</v>
      </c>
      <c r="E4" s="238"/>
      <c r="F4" s="7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117</v>
      </c>
      <c r="B7" s="233"/>
      <c r="C7" s="233"/>
      <c r="D7" s="233"/>
      <c r="E7" s="233"/>
      <c r="F7" s="74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63</v>
      </c>
      <c r="B9" s="233"/>
      <c r="C9" s="233"/>
      <c r="D9" s="233"/>
      <c r="E9" s="233"/>
      <c r="F9" s="74"/>
    </row>
    <row r="10" spans="1:8" ht="15.75" thickBot="1">
      <c r="A10" s="5"/>
      <c r="B10" s="5"/>
      <c r="C10" s="5"/>
      <c r="D10" s="5"/>
      <c r="E10" s="6"/>
      <c r="F10" s="6"/>
      <c r="H10">
        <v>270.3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1297.4400000000003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1686.672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1.48</v>
      </c>
      <c r="E14" s="176">
        <f t="shared" si="0"/>
        <v>4800.5279999999993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1946.1599999999999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0.77</v>
      </c>
      <c r="E16" s="176">
        <f t="shared" si="0"/>
        <v>2497.5720000000001</v>
      </c>
      <c r="F16" s="39"/>
      <c r="G16" s="116"/>
    </row>
    <row r="17" spans="1:10" ht="25.5">
      <c r="A17" s="14" t="s">
        <v>13</v>
      </c>
      <c r="B17" s="11" t="s">
        <v>107</v>
      </c>
      <c r="C17" s="11" t="s">
        <v>8</v>
      </c>
      <c r="D17" s="11">
        <v>4.29</v>
      </c>
      <c r="E17" s="176">
        <f t="shared" si="0"/>
        <v>13915.044000000002</v>
      </c>
      <c r="F17" s="39"/>
    </row>
    <row r="18" spans="1:10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10314.648000000001</v>
      </c>
      <c r="F18" s="39"/>
    </row>
    <row r="19" spans="1:10">
      <c r="A19" s="14" t="s">
        <v>33</v>
      </c>
      <c r="B19" s="11" t="s">
        <v>107</v>
      </c>
      <c r="C19" s="11" t="s">
        <v>8</v>
      </c>
      <c r="D19" s="12">
        <v>0.26</v>
      </c>
      <c r="E19" s="176">
        <f t="shared" si="0"/>
        <v>843.33600000000001</v>
      </c>
      <c r="F19" s="39"/>
    </row>
    <row r="20" spans="1:10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3178.7280000000001</v>
      </c>
      <c r="F20" s="39"/>
    </row>
    <row r="21" spans="1:10" ht="25.5">
      <c r="A21" s="14" t="s">
        <v>62</v>
      </c>
      <c r="B21" s="11" t="s">
        <v>16</v>
      </c>
      <c r="C21" s="11" t="s">
        <v>8</v>
      </c>
      <c r="D21" s="83">
        <v>1.75</v>
      </c>
      <c r="E21" s="176">
        <f t="shared" si="0"/>
        <v>5676.3</v>
      </c>
      <c r="F21" s="39"/>
      <c r="G21" s="116"/>
    </row>
    <row r="22" spans="1:10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1135.2599999999998</v>
      </c>
      <c r="F22" s="39"/>
      <c r="G22" s="116"/>
    </row>
    <row r="23" spans="1:10" ht="25.5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5222.1959999999999</v>
      </c>
      <c r="F23" s="39"/>
      <c r="G23" s="116"/>
    </row>
    <row r="24" spans="1:10" ht="38.25">
      <c r="A24" s="146" t="s">
        <v>134</v>
      </c>
      <c r="B24" s="22"/>
      <c r="C24" s="22" t="s">
        <v>126</v>
      </c>
      <c r="D24" s="22"/>
      <c r="E24" s="23">
        <v>4400</v>
      </c>
      <c r="F24" s="39"/>
      <c r="G24" s="116"/>
    </row>
    <row r="25" spans="1:10" ht="25.5">
      <c r="A25" s="21" t="s">
        <v>297</v>
      </c>
      <c r="B25" s="22"/>
      <c r="C25" s="22" t="s">
        <v>126</v>
      </c>
      <c r="D25" s="22"/>
      <c r="E25" s="23">
        <v>7176.47</v>
      </c>
      <c r="F25" s="39"/>
      <c r="G25" s="116"/>
      <c r="J25" s="230"/>
    </row>
    <row r="26" spans="1:10" ht="19.5" thickBot="1">
      <c r="A26" s="16" t="s">
        <v>32</v>
      </c>
      <c r="B26" s="17"/>
      <c r="C26" s="17"/>
      <c r="D26" s="84"/>
      <c r="E26" s="115">
        <f>SUM(E12:E25)</f>
        <v>64090.354000000007</v>
      </c>
      <c r="F26" s="40"/>
      <c r="G26" s="116"/>
    </row>
    <row r="27" spans="1:10">
      <c r="A27" s="5"/>
      <c r="B27" s="5"/>
      <c r="C27" s="5"/>
      <c r="D27" s="5"/>
      <c r="E27" s="6"/>
      <c r="F27" s="6"/>
    </row>
    <row r="28" spans="1:10" ht="36.75" customHeight="1">
      <c r="A28" s="233" t="s">
        <v>323</v>
      </c>
      <c r="B28" s="233"/>
      <c r="C28" s="233"/>
      <c r="D28" s="233"/>
      <c r="E28" s="233"/>
      <c r="F28" s="74"/>
    </row>
    <row r="29" spans="1:10">
      <c r="A29" s="138"/>
      <c r="B29" s="138"/>
      <c r="C29" s="138"/>
      <c r="D29" s="138"/>
      <c r="E29" s="139"/>
      <c r="F29" s="6"/>
    </row>
    <row r="30" spans="1:10" ht="33.75" customHeight="1">
      <c r="A30" s="233" t="s">
        <v>208</v>
      </c>
      <c r="B30" s="233"/>
      <c r="C30" s="233"/>
      <c r="D30" s="233"/>
      <c r="E30" s="233"/>
      <c r="F30" s="74"/>
    </row>
    <row r="31" spans="1:10">
      <c r="A31" s="5"/>
      <c r="B31" s="5"/>
      <c r="C31" s="5"/>
      <c r="D31" s="5"/>
      <c r="E31" s="6"/>
      <c r="F31" s="6"/>
    </row>
    <row r="32" spans="1:10" ht="33" customHeight="1">
      <c r="A32" s="233" t="s">
        <v>99</v>
      </c>
      <c r="B32" s="233"/>
      <c r="C32" s="233"/>
      <c r="D32" s="233"/>
      <c r="E32" s="233"/>
      <c r="F32" s="75"/>
    </row>
    <row r="33" spans="1:6">
      <c r="A33" s="134"/>
      <c r="B33" s="134"/>
      <c r="C33" s="134"/>
      <c r="D33" s="134"/>
      <c r="E33" s="134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74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76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77"/>
  <sheetViews>
    <sheetView topLeftCell="A16" workbookViewId="0">
      <selection activeCell="J30" sqref="J30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9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77"/>
    </row>
    <row r="2" spans="1:8" ht="36" customHeight="1">
      <c r="A2" s="237" t="s">
        <v>1</v>
      </c>
      <c r="B2" s="237"/>
      <c r="C2" s="237"/>
      <c r="D2" s="237"/>
      <c r="E2" s="237"/>
      <c r="F2" s="78"/>
    </row>
    <row r="3" spans="1:8">
      <c r="A3" s="1"/>
      <c r="B3" s="1"/>
      <c r="C3" s="1"/>
      <c r="D3" s="1"/>
      <c r="E3" s="2"/>
      <c r="F3" s="2"/>
    </row>
    <row r="4" spans="1:8" ht="15" customHeight="1">
      <c r="A4" s="80" t="s">
        <v>2</v>
      </c>
      <c r="B4" s="1"/>
      <c r="C4" s="1"/>
      <c r="D4" s="238" t="s">
        <v>143</v>
      </c>
      <c r="E4" s="238"/>
      <c r="F4" s="7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207</v>
      </c>
      <c r="B7" s="233"/>
      <c r="C7" s="233"/>
      <c r="D7" s="233"/>
      <c r="E7" s="233"/>
      <c r="F7" s="8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64</v>
      </c>
      <c r="B9" s="233"/>
      <c r="C9" s="233"/>
      <c r="D9" s="233"/>
      <c r="E9" s="233"/>
      <c r="F9" s="80"/>
    </row>
    <row r="10" spans="1:8" ht="15.75" thickBot="1">
      <c r="A10" s="5"/>
      <c r="B10" s="5"/>
      <c r="C10" s="5"/>
      <c r="D10" s="5"/>
      <c r="E10" s="6"/>
      <c r="F10" s="6"/>
      <c r="H10">
        <v>272.10000000000002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1306.0800000000004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1697.9040000000002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1.47</v>
      </c>
      <c r="E14" s="176">
        <f t="shared" si="0"/>
        <v>4799.844000000001</v>
      </c>
      <c r="F14" s="39"/>
      <c r="G14" s="116"/>
    </row>
    <row r="15" spans="1:8" ht="38.25">
      <c r="A15" s="14" t="s">
        <v>121</v>
      </c>
      <c r="B15" s="11" t="s">
        <v>14</v>
      </c>
      <c r="C15" s="11" t="s">
        <v>8</v>
      </c>
      <c r="D15" s="12">
        <v>0.6</v>
      </c>
      <c r="E15" s="176">
        <f t="shared" si="0"/>
        <v>1959.12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0.77</v>
      </c>
      <c r="E16" s="176">
        <f t="shared" si="0"/>
        <v>2514.2040000000002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7.63</v>
      </c>
      <c r="E17" s="176">
        <f t="shared" si="0"/>
        <v>24913.476000000002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10383.336000000001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0.27</v>
      </c>
      <c r="E19" s="176">
        <f t="shared" si="0"/>
        <v>881.60400000000016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3199.8960000000002</v>
      </c>
      <c r="F20" s="39"/>
    </row>
    <row r="21" spans="1:7" ht="25.5">
      <c r="A21" s="14" t="s">
        <v>65</v>
      </c>
      <c r="B21" s="11" t="s">
        <v>16</v>
      </c>
      <c r="C21" s="11" t="s">
        <v>8</v>
      </c>
      <c r="D21" s="83">
        <v>0.61</v>
      </c>
      <c r="E21" s="176">
        <f t="shared" si="0"/>
        <v>1991.7720000000002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1142.82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5256.9720000000007</v>
      </c>
      <c r="F23" s="39"/>
      <c r="G23" s="116"/>
    </row>
    <row r="24" spans="1:7" ht="38.25">
      <c r="A24" s="146" t="s">
        <v>134</v>
      </c>
      <c r="B24" s="22"/>
      <c r="C24" s="22" t="s">
        <v>126</v>
      </c>
      <c r="D24" s="22"/>
      <c r="E24" s="185">
        <v>4400</v>
      </c>
      <c r="F24" s="39"/>
      <c r="G24" s="116"/>
    </row>
    <row r="25" spans="1:7" ht="25.5">
      <c r="A25" s="21" t="s">
        <v>297</v>
      </c>
      <c r="B25" s="22"/>
      <c r="C25" s="22" t="s">
        <v>126</v>
      </c>
      <c r="D25" s="22"/>
      <c r="E25" s="185">
        <v>4914</v>
      </c>
      <c r="F25" s="39"/>
      <c r="G25" s="116"/>
    </row>
    <row r="26" spans="1:7" ht="19.5" thickBot="1">
      <c r="A26" s="16" t="s">
        <v>32</v>
      </c>
      <c r="B26" s="17"/>
      <c r="C26" s="17"/>
      <c r="D26" s="84"/>
      <c r="E26" s="115">
        <f>SUM(E12:E25)</f>
        <v>69361.028000000006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0.75" customHeight="1">
      <c r="A28" s="233" t="s">
        <v>324</v>
      </c>
      <c r="B28" s="233"/>
      <c r="C28" s="233"/>
      <c r="D28" s="233"/>
      <c r="E28" s="233"/>
      <c r="F28" s="80"/>
    </row>
    <row r="29" spans="1:7">
      <c r="A29" s="138"/>
      <c r="B29" s="138"/>
      <c r="C29" s="138"/>
      <c r="D29" s="138"/>
      <c r="E29" s="139"/>
      <c r="F29" s="6"/>
    </row>
    <row r="30" spans="1:7" ht="33" customHeight="1">
      <c r="A30" s="233" t="s">
        <v>210</v>
      </c>
      <c r="B30" s="233"/>
      <c r="C30" s="233"/>
      <c r="D30" s="233"/>
      <c r="E30" s="233"/>
      <c r="F30" s="80"/>
    </row>
    <row r="31" spans="1:7">
      <c r="A31" s="5"/>
      <c r="B31" s="5"/>
      <c r="C31" s="5"/>
      <c r="D31" s="5"/>
      <c r="E31" s="6"/>
      <c r="F31" s="6"/>
    </row>
    <row r="32" spans="1:7" ht="30.75" customHeight="1">
      <c r="A32" s="233" t="s">
        <v>99</v>
      </c>
      <c r="B32" s="233"/>
      <c r="C32" s="233"/>
      <c r="D32" s="233"/>
      <c r="E32" s="233"/>
      <c r="F32" s="81"/>
    </row>
    <row r="33" spans="1:6">
      <c r="A33" s="134"/>
      <c r="B33" s="134"/>
      <c r="C33" s="134"/>
      <c r="D33" s="134"/>
      <c r="E33" s="134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80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82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  <row r="77" spans="1:1">
      <c r="A77" t="s">
        <v>105</v>
      </c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68"/>
  <sheetViews>
    <sheetView topLeftCell="A9" workbookViewId="0">
      <selection activeCell="H23" sqref="H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57031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85"/>
    </row>
    <row r="2" spans="1:8" ht="41.25" customHeight="1">
      <c r="A2" s="237" t="s">
        <v>1</v>
      </c>
      <c r="B2" s="237"/>
      <c r="C2" s="237"/>
      <c r="D2" s="237"/>
      <c r="E2" s="237"/>
      <c r="F2" s="86"/>
    </row>
    <row r="3" spans="1:8">
      <c r="A3" s="1"/>
      <c r="B3" s="1"/>
      <c r="C3" s="1"/>
      <c r="D3" s="1"/>
      <c r="E3" s="2"/>
      <c r="F3" s="2"/>
    </row>
    <row r="4" spans="1:8" ht="15" customHeight="1">
      <c r="A4" s="88" t="s">
        <v>2</v>
      </c>
      <c r="B4" s="1"/>
      <c r="C4" s="1"/>
      <c r="D4" s="238" t="s">
        <v>143</v>
      </c>
      <c r="E4" s="238"/>
      <c r="F4" s="87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118</v>
      </c>
      <c r="B7" s="233"/>
      <c r="C7" s="233"/>
      <c r="D7" s="233"/>
      <c r="E7" s="233"/>
      <c r="F7" s="88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66</v>
      </c>
      <c r="B9" s="233"/>
      <c r="C9" s="233"/>
      <c r="D9" s="233"/>
      <c r="E9" s="233"/>
      <c r="F9" s="88"/>
    </row>
    <row r="10" spans="1:8" ht="15.75" thickBot="1">
      <c r="A10" s="5"/>
      <c r="B10" s="5"/>
      <c r="C10" s="5"/>
      <c r="D10" s="5"/>
      <c r="E10" s="6"/>
      <c r="F10" s="6"/>
      <c r="H10">
        <v>274.60000000000002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130</v>
      </c>
      <c r="B12" s="12" t="s">
        <v>114</v>
      </c>
      <c r="C12" s="11" t="s">
        <v>8</v>
      </c>
      <c r="D12" s="15">
        <v>0.52</v>
      </c>
      <c r="E12" s="176">
        <f>D12*12*$H$10</f>
        <v>1713.5040000000001</v>
      </c>
      <c r="F12" s="38"/>
    </row>
    <row r="13" spans="1:8" ht="51">
      <c r="A13" s="14" t="s">
        <v>9</v>
      </c>
      <c r="B13" s="11" t="s">
        <v>107</v>
      </c>
      <c r="C13" s="11" t="s">
        <v>10</v>
      </c>
      <c r="D13" s="12">
        <v>1.46</v>
      </c>
      <c r="E13" s="176">
        <f t="shared" ref="E13:E22" si="0">D13*12*$H$10</f>
        <v>4810.9920000000002</v>
      </c>
      <c r="F13" s="39"/>
      <c r="G13" s="116"/>
    </row>
    <row r="14" spans="1:8" ht="51">
      <c r="A14" s="14" t="s">
        <v>34</v>
      </c>
      <c r="B14" s="11" t="s">
        <v>14</v>
      </c>
      <c r="C14" s="11" t="s">
        <v>8</v>
      </c>
      <c r="D14" s="12">
        <v>1.04</v>
      </c>
      <c r="E14" s="176">
        <f t="shared" si="0"/>
        <v>3427.0080000000003</v>
      </c>
      <c r="F14" s="39"/>
    </row>
    <row r="15" spans="1:8" ht="51">
      <c r="A15" s="14" t="s">
        <v>11</v>
      </c>
      <c r="B15" s="11" t="s">
        <v>107</v>
      </c>
      <c r="C15" s="11" t="s">
        <v>12</v>
      </c>
      <c r="D15" s="12">
        <v>0.77</v>
      </c>
      <c r="E15" s="176">
        <f t="shared" si="0"/>
        <v>2537.3040000000001</v>
      </c>
      <c r="F15" s="39"/>
      <c r="G15" s="116"/>
    </row>
    <row r="16" spans="1:8" ht="25.5">
      <c r="A16" s="14" t="s">
        <v>13</v>
      </c>
      <c r="B16" s="11" t="s">
        <v>107</v>
      </c>
      <c r="C16" s="11" t="s">
        <v>8</v>
      </c>
      <c r="D16" s="11">
        <v>6.53</v>
      </c>
      <c r="E16" s="176">
        <f t="shared" si="0"/>
        <v>21517.656000000003</v>
      </c>
      <c r="F16" s="39"/>
    </row>
    <row r="17" spans="1:7">
      <c r="A17" s="14" t="s">
        <v>29</v>
      </c>
      <c r="B17" s="11" t="s">
        <v>14</v>
      </c>
      <c r="C17" s="11" t="s">
        <v>8</v>
      </c>
      <c r="D17" s="12">
        <v>3.18</v>
      </c>
      <c r="E17" s="176">
        <f t="shared" si="0"/>
        <v>10478.736000000003</v>
      </c>
      <c r="F17" s="39"/>
    </row>
    <row r="18" spans="1:7">
      <c r="A18" s="14" t="s">
        <v>33</v>
      </c>
      <c r="B18" s="11" t="s">
        <v>107</v>
      </c>
      <c r="C18" s="11" t="s">
        <v>8</v>
      </c>
      <c r="D18" s="12">
        <v>0.65</v>
      </c>
      <c r="E18" s="176">
        <f t="shared" si="0"/>
        <v>2141.8800000000006</v>
      </c>
      <c r="F18" s="39"/>
    </row>
    <row r="19" spans="1:7" ht="25.5">
      <c r="A19" s="14" t="s">
        <v>15</v>
      </c>
      <c r="B19" s="11" t="s">
        <v>16</v>
      </c>
      <c r="C19" s="11" t="s">
        <v>8</v>
      </c>
      <c r="D19" s="12">
        <v>0.98</v>
      </c>
      <c r="E19" s="176">
        <f t="shared" si="0"/>
        <v>3229.2960000000003</v>
      </c>
      <c r="F19" s="39"/>
    </row>
    <row r="20" spans="1:7" ht="25.5">
      <c r="A20" s="14" t="s">
        <v>65</v>
      </c>
      <c r="B20" s="11" t="s">
        <v>16</v>
      </c>
      <c r="C20" s="11" t="s">
        <v>8</v>
      </c>
      <c r="D20" s="83">
        <v>0.61</v>
      </c>
      <c r="E20" s="176">
        <f t="shared" si="0"/>
        <v>2010.0720000000003</v>
      </c>
      <c r="F20" s="39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76">
        <f t="shared" si="0"/>
        <v>1153.32</v>
      </c>
      <c r="F21" s="39"/>
      <c r="G21" s="116"/>
    </row>
    <row r="22" spans="1:7" ht="25.5">
      <c r="A22" s="14" t="s">
        <v>19</v>
      </c>
      <c r="B22" s="11" t="s">
        <v>14</v>
      </c>
      <c r="C22" s="11" t="s">
        <v>8</v>
      </c>
      <c r="D22" s="11">
        <v>1.61</v>
      </c>
      <c r="E22" s="176">
        <f t="shared" si="0"/>
        <v>5305.2720000000008</v>
      </c>
      <c r="F22" s="39"/>
      <c r="G22" s="116"/>
    </row>
    <row r="23" spans="1:7" ht="25.5">
      <c r="A23" s="14" t="s">
        <v>297</v>
      </c>
      <c r="B23" s="11"/>
      <c r="C23" s="11" t="s">
        <v>126</v>
      </c>
      <c r="D23" s="11"/>
      <c r="E23" s="176">
        <v>7290.63</v>
      </c>
      <c r="F23" s="39"/>
      <c r="G23" s="116"/>
    </row>
    <row r="24" spans="1:7" ht="25.5">
      <c r="A24" s="14" t="s">
        <v>129</v>
      </c>
      <c r="B24" s="11"/>
      <c r="C24" s="11" t="s">
        <v>126</v>
      </c>
      <c r="D24" s="11"/>
      <c r="E24" s="231">
        <f>35093.45/1000*H10</f>
        <v>9636.6613699999998</v>
      </c>
      <c r="F24" s="39"/>
      <c r="G24" s="116"/>
    </row>
    <row r="25" spans="1:7" ht="19.5" thickBot="1">
      <c r="A25" s="16" t="s">
        <v>32</v>
      </c>
      <c r="B25" s="17"/>
      <c r="C25" s="17"/>
      <c r="D25" s="84"/>
      <c r="E25" s="115">
        <f>SUM(E12:E24)</f>
        <v>75252.331370000014</v>
      </c>
      <c r="F25" s="40"/>
      <c r="G25" s="116"/>
    </row>
    <row r="26" spans="1:7">
      <c r="A26" s="5"/>
      <c r="B26" s="5"/>
      <c r="C26" s="5"/>
      <c r="D26" s="5"/>
      <c r="E26" s="6"/>
      <c r="F26" s="6"/>
    </row>
    <row r="27" spans="1:7" ht="36.75" customHeight="1">
      <c r="A27" s="233" t="s">
        <v>404</v>
      </c>
      <c r="B27" s="233"/>
      <c r="C27" s="233"/>
      <c r="D27" s="233"/>
      <c r="E27" s="233"/>
      <c r="F27" s="88"/>
    </row>
    <row r="28" spans="1:7">
      <c r="A28" s="138"/>
      <c r="B28" s="138"/>
      <c r="C28" s="138"/>
      <c r="D28" s="138"/>
      <c r="E28" s="139"/>
      <c r="F28" s="6"/>
    </row>
    <row r="29" spans="1:7" ht="32.25" customHeight="1">
      <c r="A29" s="233" t="s">
        <v>211</v>
      </c>
      <c r="B29" s="233"/>
      <c r="C29" s="233"/>
      <c r="D29" s="233"/>
      <c r="E29" s="233"/>
      <c r="F29" s="88"/>
    </row>
    <row r="30" spans="1:7">
      <c r="A30" s="5"/>
      <c r="B30" s="5"/>
      <c r="C30" s="5"/>
      <c r="D30" s="5"/>
      <c r="E30" s="6"/>
      <c r="F30" s="6"/>
    </row>
    <row r="31" spans="1:7" ht="33" customHeight="1">
      <c r="A31" s="233" t="s">
        <v>99</v>
      </c>
      <c r="B31" s="233"/>
      <c r="C31" s="233"/>
      <c r="D31" s="233"/>
      <c r="E31" s="233"/>
      <c r="F31" s="89"/>
    </row>
    <row r="32" spans="1:7">
      <c r="A32" s="134"/>
      <c r="B32" s="134"/>
      <c r="C32" s="134"/>
      <c r="D32" s="134"/>
      <c r="E32" s="134"/>
      <c r="F32" s="6"/>
    </row>
    <row r="33" spans="1:6" ht="28.5" customHeight="1">
      <c r="A33" s="233" t="s">
        <v>21</v>
      </c>
      <c r="B33" s="233"/>
      <c r="C33" s="233"/>
      <c r="D33" s="233"/>
      <c r="E33" s="233"/>
      <c r="F33" s="88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5" t="s">
        <v>22</v>
      </c>
      <c r="B36" s="235"/>
      <c r="C36" s="235"/>
      <c r="D36" s="235"/>
      <c r="E36" s="235"/>
      <c r="F36" s="90"/>
    </row>
    <row r="37" spans="1:6">
      <c r="A37" s="5"/>
      <c r="B37" s="5"/>
      <c r="C37" s="5"/>
      <c r="D37" s="5"/>
      <c r="E37" s="6"/>
      <c r="F37" s="6"/>
    </row>
    <row r="38" spans="1:6">
      <c r="A38" s="5" t="s">
        <v>23</v>
      </c>
      <c r="B38" s="5" t="s">
        <v>222</v>
      </c>
      <c r="C38" s="5"/>
      <c r="D38" s="5"/>
      <c r="E38" s="6" t="s">
        <v>25</v>
      </c>
      <c r="F38" s="6"/>
    </row>
    <row r="39" spans="1:6">
      <c r="A39" s="5"/>
      <c r="B39" s="234" t="s">
        <v>223</v>
      </c>
      <c r="C39" s="234"/>
      <c r="D39" s="234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28</v>
      </c>
      <c r="B42" s="5" t="s">
        <v>24</v>
      </c>
      <c r="C42" s="5"/>
      <c r="D42" s="5"/>
      <c r="E42" s="6" t="s">
        <v>25</v>
      </c>
      <c r="F42" s="6"/>
    </row>
    <row r="43" spans="1:6">
      <c r="A43" s="5"/>
      <c r="B43" s="232" t="s">
        <v>26</v>
      </c>
      <c r="C43" s="232"/>
      <c r="D43" s="232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68" spans="1:1">
      <c r="A68" t="s">
        <v>105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24" bottom="0.32" header="0.17" footer="0.2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75"/>
  <sheetViews>
    <sheetView topLeftCell="A14" workbookViewId="0">
      <selection activeCell="F16" sqref="F16:G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1"/>
    </row>
    <row r="2" spans="1:8" ht="36" customHeight="1">
      <c r="A2" s="237" t="s">
        <v>1</v>
      </c>
      <c r="B2" s="237"/>
      <c r="C2" s="237"/>
      <c r="D2" s="237"/>
      <c r="E2" s="237"/>
      <c r="F2" s="92"/>
    </row>
    <row r="3" spans="1:8">
      <c r="A3" s="1"/>
      <c r="B3" s="1"/>
      <c r="C3" s="1"/>
      <c r="D3" s="1"/>
      <c r="E3" s="2"/>
      <c r="F3" s="2"/>
    </row>
    <row r="4" spans="1:8" ht="15" customHeight="1">
      <c r="A4" s="94" t="s">
        <v>2</v>
      </c>
      <c r="B4" s="1"/>
      <c r="C4" s="1"/>
      <c r="D4" s="238" t="s">
        <v>143</v>
      </c>
      <c r="E4" s="238"/>
      <c r="F4" s="9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212</v>
      </c>
      <c r="B7" s="233"/>
      <c r="C7" s="233"/>
      <c r="D7" s="233"/>
      <c r="E7" s="233"/>
      <c r="F7" s="94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68</v>
      </c>
      <c r="B9" s="233"/>
      <c r="C9" s="233"/>
      <c r="D9" s="233"/>
      <c r="E9" s="233"/>
      <c r="F9" s="94"/>
    </row>
    <row r="10" spans="1:8" ht="15.75" thickBot="1">
      <c r="A10" s="5"/>
      <c r="B10" s="5"/>
      <c r="C10" s="5"/>
      <c r="D10" s="5"/>
      <c r="E10" s="6"/>
      <c r="F10" s="6"/>
      <c r="H10">
        <v>273.7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1313.7600000000002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1707.8879999999999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1.47</v>
      </c>
      <c r="E14" s="176">
        <f t="shared" si="0"/>
        <v>4828.0680000000002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1970.6399999999996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0.77</v>
      </c>
      <c r="E16" s="176">
        <v>2561.85</v>
      </c>
      <c r="F16" s="39"/>
      <c r="G16" s="116"/>
    </row>
    <row r="17" spans="1:7" ht="25.5">
      <c r="A17" s="14" t="s">
        <v>13</v>
      </c>
      <c r="B17" s="11" t="s">
        <v>14</v>
      </c>
      <c r="C17" s="11" t="s">
        <v>8</v>
      </c>
      <c r="D17" s="11">
        <v>9.8699999999999992</v>
      </c>
      <c r="E17" s="176">
        <f t="shared" si="0"/>
        <v>32417.027999999998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10444.392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0.49</v>
      </c>
      <c r="E19" s="176">
        <f t="shared" si="0"/>
        <v>1609.356</v>
      </c>
      <c r="F19" s="39"/>
      <c r="G19" s="116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3218.712</v>
      </c>
      <c r="F20" s="39"/>
    </row>
    <row r="21" spans="1:7" ht="25.5">
      <c r="A21" s="14" t="s">
        <v>65</v>
      </c>
      <c r="B21" s="11" t="s">
        <v>16</v>
      </c>
      <c r="C21" s="11" t="s">
        <v>8</v>
      </c>
      <c r="D21" s="83">
        <v>0.61</v>
      </c>
      <c r="E21" s="176">
        <f t="shared" si="0"/>
        <v>2003.4839999999999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1149.5399999999997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5287.884</v>
      </c>
      <c r="F23" s="39"/>
      <c r="G23" s="116"/>
    </row>
    <row r="24" spans="1:7" ht="25.5">
      <c r="A24" s="21" t="s">
        <v>141</v>
      </c>
      <c r="B24" s="22"/>
      <c r="C24" s="11" t="s">
        <v>8</v>
      </c>
      <c r="D24" s="22">
        <v>2.44</v>
      </c>
      <c r="E24" s="176">
        <f>D24*7*$H$10</f>
        <v>4674.7959999999994</v>
      </c>
      <c r="F24" s="39"/>
      <c r="G24" s="116"/>
    </row>
    <row r="25" spans="1:7" ht="25.5">
      <c r="A25" s="21" t="s">
        <v>297</v>
      </c>
      <c r="B25" s="22"/>
      <c r="C25" s="11" t="s">
        <v>126</v>
      </c>
      <c r="D25" s="22"/>
      <c r="E25" s="13">
        <v>5079</v>
      </c>
      <c r="F25" s="39"/>
    </row>
    <row r="26" spans="1:7" ht="19.5" thickBot="1">
      <c r="A26" s="16" t="s">
        <v>32</v>
      </c>
      <c r="B26" s="17"/>
      <c r="C26" s="17"/>
      <c r="D26" s="84"/>
      <c r="E26" s="115">
        <f>SUM(E12:E25)</f>
        <v>78266.398000000001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33" t="s">
        <v>414</v>
      </c>
      <c r="B28" s="233"/>
      <c r="C28" s="233"/>
      <c r="D28" s="233"/>
      <c r="E28" s="233"/>
      <c r="F28" s="94"/>
    </row>
    <row r="29" spans="1:7">
      <c r="A29" s="138"/>
      <c r="B29" s="138"/>
      <c r="C29" s="138"/>
      <c r="D29" s="138"/>
      <c r="E29" s="139"/>
      <c r="F29" s="6"/>
    </row>
    <row r="30" spans="1:7" ht="32.25" customHeight="1">
      <c r="A30" s="233" t="s">
        <v>213</v>
      </c>
      <c r="B30" s="233"/>
      <c r="C30" s="233"/>
      <c r="D30" s="233"/>
      <c r="E30" s="233"/>
      <c r="F30" s="94"/>
    </row>
    <row r="31" spans="1:7">
      <c r="A31" s="5"/>
      <c r="B31" s="5"/>
      <c r="C31" s="5"/>
      <c r="D31" s="5"/>
      <c r="E31" s="6"/>
      <c r="F31" s="6"/>
    </row>
    <row r="32" spans="1:7" ht="30" customHeight="1">
      <c r="A32" s="233" t="s">
        <v>99</v>
      </c>
      <c r="B32" s="233"/>
      <c r="C32" s="233"/>
      <c r="D32" s="233"/>
      <c r="E32" s="233"/>
      <c r="F32" s="95"/>
    </row>
    <row r="33" spans="1:6">
      <c r="A33" s="135"/>
      <c r="B33" s="135"/>
      <c r="C33" s="135"/>
      <c r="D33" s="135"/>
      <c r="E33" s="135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94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96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  <row r="75" spans="1:1">
      <c r="A75" t="s">
        <v>105</v>
      </c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65"/>
  <sheetViews>
    <sheetView topLeftCell="A19" workbookViewId="0">
      <selection activeCell="F12" sqref="F12:G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855468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85"/>
    </row>
    <row r="2" spans="1:8" ht="36" customHeight="1">
      <c r="A2" s="237" t="s">
        <v>1</v>
      </c>
      <c r="B2" s="237"/>
      <c r="C2" s="237"/>
      <c r="D2" s="237"/>
      <c r="E2" s="237"/>
      <c r="F2" s="86"/>
    </row>
    <row r="3" spans="1:8">
      <c r="A3" s="1"/>
      <c r="B3" s="1"/>
      <c r="C3" s="1"/>
      <c r="D3" s="1"/>
      <c r="E3" s="2"/>
      <c r="F3" s="2"/>
    </row>
    <row r="4" spans="1:8" ht="15" customHeight="1">
      <c r="A4" s="88" t="s">
        <v>2</v>
      </c>
      <c r="B4" s="1"/>
      <c r="C4" s="1"/>
      <c r="D4" s="238" t="s">
        <v>143</v>
      </c>
      <c r="E4" s="238"/>
      <c r="F4" s="87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214</v>
      </c>
      <c r="B7" s="233"/>
      <c r="C7" s="233"/>
      <c r="D7" s="233"/>
      <c r="E7" s="233"/>
      <c r="F7" s="88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67</v>
      </c>
      <c r="B9" s="233"/>
      <c r="C9" s="233"/>
      <c r="D9" s="233"/>
      <c r="E9" s="233"/>
      <c r="F9" s="88"/>
    </row>
    <row r="10" spans="1:8" ht="15.75" thickBot="1">
      <c r="A10" s="5"/>
      <c r="B10" s="5"/>
      <c r="C10" s="5"/>
      <c r="D10" s="5"/>
      <c r="E10" s="6"/>
      <c r="F10" s="6"/>
      <c r="H10">
        <v>272.10000000000002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51">
      <c r="A12" s="14" t="s">
        <v>9</v>
      </c>
      <c r="B12" s="11" t="s">
        <v>107</v>
      </c>
      <c r="C12" s="11" t="s">
        <v>10</v>
      </c>
      <c r="D12" s="12">
        <v>0.6</v>
      </c>
      <c r="E12" s="13">
        <v>2400</v>
      </c>
      <c r="F12" s="39"/>
      <c r="G12" s="116"/>
    </row>
    <row r="13" spans="1:8" ht="38.25">
      <c r="A13" s="14" t="s">
        <v>121</v>
      </c>
      <c r="B13" s="11" t="s">
        <v>14</v>
      </c>
      <c r="C13" s="11" t="s">
        <v>8</v>
      </c>
      <c r="D13" s="12">
        <v>0.6</v>
      </c>
      <c r="E13" s="13">
        <f t="shared" ref="E13:E21" si="0">D13*$H$10*12</f>
        <v>1959.1200000000003</v>
      </c>
      <c r="F13" s="39"/>
    </row>
    <row r="14" spans="1:8" ht="51">
      <c r="A14" s="14" t="s">
        <v>11</v>
      </c>
      <c r="B14" s="11" t="s">
        <v>107</v>
      </c>
      <c r="C14" s="11" t="s">
        <v>12</v>
      </c>
      <c r="D14" s="12">
        <v>0.75</v>
      </c>
      <c r="E14" s="13">
        <v>2486.19</v>
      </c>
      <c r="F14" s="39"/>
      <c r="G14" s="116"/>
    </row>
    <row r="15" spans="1:8" ht="29.25" customHeight="1">
      <c r="A15" s="14" t="s">
        <v>13</v>
      </c>
      <c r="B15" s="11" t="s">
        <v>14</v>
      </c>
      <c r="C15" s="11" t="s">
        <v>8</v>
      </c>
      <c r="D15" s="11">
        <v>6.68</v>
      </c>
      <c r="E15" s="13">
        <f t="shared" si="0"/>
        <v>21811.536</v>
      </c>
      <c r="F15" s="39"/>
    </row>
    <row r="16" spans="1:8">
      <c r="A16" s="14" t="s">
        <v>29</v>
      </c>
      <c r="B16" s="11" t="s">
        <v>14</v>
      </c>
      <c r="C16" s="11" t="s">
        <v>8</v>
      </c>
      <c r="D16" s="12">
        <v>2.48</v>
      </c>
      <c r="E16" s="13">
        <f t="shared" si="0"/>
        <v>8097.6960000000017</v>
      </c>
      <c r="F16" s="39"/>
    </row>
    <row r="17" spans="1:7">
      <c r="A17" s="14" t="s">
        <v>33</v>
      </c>
      <c r="B17" s="11" t="s">
        <v>107</v>
      </c>
      <c r="C17" s="11" t="s">
        <v>8</v>
      </c>
      <c r="D17" s="12">
        <v>0.49</v>
      </c>
      <c r="E17" s="13">
        <f t="shared" si="0"/>
        <v>1599.9480000000001</v>
      </c>
      <c r="F17" s="39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3199.8960000000002</v>
      </c>
      <c r="F18" s="39"/>
    </row>
    <row r="19" spans="1:7" ht="25.5" customHeight="1">
      <c r="A19" s="14" t="s">
        <v>62</v>
      </c>
      <c r="B19" s="11" t="s">
        <v>16</v>
      </c>
      <c r="C19" s="11" t="s">
        <v>8</v>
      </c>
      <c r="D19" s="83">
        <v>1.69</v>
      </c>
      <c r="E19" s="13">
        <f t="shared" si="0"/>
        <v>5518.1880000000001</v>
      </c>
      <c r="F19" s="39"/>
      <c r="G19" s="116"/>
    </row>
    <row r="20" spans="1:7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 t="shared" si="0"/>
        <v>1142.82</v>
      </c>
      <c r="F20" s="39"/>
    </row>
    <row r="21" spans="1:7" ht="25.5">
      <c r="A21" s="14" t="s">
        <v>19</v>
      </c>
      <c r="B21" s="11" t="s">
        <v>14</v>
      </c>
      <c r="C21" s="11" t="s">
        <v>8</v>
      </c>
      <c r="D21" s="11">
        <v>1.61</v>
      </c>
      <c r="E21" s="13">
        <f t="shared" si="0"/>
        <v>5256.9720000000007</v>
      </c>
      <c r="F21" s="39"/>
      <c r="G21" s="116"/>
    </row>
    <row r="22" spans="1:7" ht="25.5">
      <c r="A22" s="21" t="s">
        <v>297</v>
      </c>
      <c r="B22" s="22"/>
      <c r="C22" s="22" t="s">
        <v>126</v>
      </c>
      <c r="D22" s="22"/>
      <c r="E22" s="23">
        <v>5079</v>
      </c>
      <c r="F22" s="39"/>
      <c r="G22" s="116"/>
    </row>
    <row r="23" spans="1:7" ht="19.5" thickBot="1">
      <c r="A23" s="16" t="s">
        <v>32</v>
      </c>
      <c r="B23" s="17"/>
      <c r="C23" s="17"/>
      <c r="D23" s="84"/>
      <c r="E23" s="115">
        <f>SUM(E12:E22)</f>
        <v>58551.366000000002</v>
      </c>
      <c r="F23" s="40"/>
      <c r="G23" s="116"/>
    </row>
    <row r="24" spans="1:7">
      <c r="A24" s="5"/>
      <c r="B24" s="5"/>
      <c r="C24" s="5"/>
      <c r="D24" s="5"/>
      <c r="E24" s="6"/>
      <c r="F24" s="6"/>
    </row>
    <row r="25" spans="1:7" ht="33.75" customHeight="1">
      <c r="A25" s="233" t="s">
        <v>325</v>
      </c>
      <c r="B25" s="233"/>
      <c r="C25" s="233"/>
      <c r="D25" s="233"/>
      <c r="E25" s="233"/>
      <c r="F25" s="88"/>
    </row>
    <row r="26" spans="1:7">
      <c r="A26" s="138"/>
      <c r="B26" s="138"/>
      <c r="C26" s="138"/>
      <c r="D26" s="138"/>
      <c r="E26" s="139"/>
      <c r="F26" s="6"/>
    </row>
    <row r="27" spans="1:7" ht="32.25" customHeight="1">
      <c r="A27" s="233" t="s">
        <v>215</v>
      </c>
      <c r="B27" s="233"/>
      <c r="C27" s="233"/>
      <c r="D27" s="233"/>
      <c r="E27" s="233"/>
      <c r="F27" s="88"/>
    </row>
    <row r="28" spans="1:7">
      <c r="A28" s="5"/>
      <c r="B28" s="5"/>
      <c r="C28" s="5"/>
      <c r="D28" s="5"/>
      <c r="E28" s="6"/>
      <c r="F28" s="6"/>
    </row>
    <row r="29" spans="1:7" ht="31.5" customHeight="1">
      <c r="A29" s="233" t="s">
        <v>99</v>
      </c>
      <c r="B29" s="233"/>
      <c r="C29" s="233"/>
      <c r="D29" s="233"/>
      <c r="E29" s="233"/>
      <c r="F29" s="89"/>
    </row>
    <row r="30" spans="1:7">
      <c r="A30" s="135"/>
      <c r="B30" s="135"/>
      <c r="C30" s="135"/>
      <c r="D30" s="135"/>
      <c r="E30" s="135"/>
      <c r="F30" s="6"/>
    </row>
    <row r="31" spans="1:7" ht="28.5" customHeight="1">
      <c r="A31" s="233" t="s">
        <v>21</v>
      </c>
      <c r="B31" s="233"/>
      <c r="C31" s="233"/>
      <c r="D31" s="233"/>
      <c r="E31" s="233"/>
      <c r="F31" s="88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35" t="s">
        <v>22</v>
      </c>
      <c r="B34" s="235"/>
      <c r="C34" s="235"/>
      <c r="D34" s="235"/>
      <c r="E34" s="235"/>
      <c r="F34" s="90"/>
    </row>
    <row r="35" spans="1:6">
      <c r="A35" s="5"/>
      <c r="B35" s="5"/>
      <c r="C35" s="5"/>
      <c r="D35" s="5"/>
      <c r="E35" s="6"/>
      <c r="F35" s="6"/>
    </row>
    <row r="36" spans="1:6">
      <c r="A36" s="5" t="s">
        <v>23</v>
      </c>
      <c r="B36" s="5" t="s">
        <v>222</v>
      </c>
      <c r="C36" s="5"/>
      <c r="D36" s="5"/>
      <c r="E36" s="6" t="s">
        <v>25</v>
      </c>
      <c r="F36" s="6"/>
    </row>
    <row r="37" spans="1:6">
      <c r="A37" s="5"/>
      <c r="B37" s="234" t="s">
        <v>223</v>
      </c>
      <c r="C37" s="234"/>
      <c r="D37" s="234"/>
      <c r="E37" s="6" t="s">
        <v>27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28</v>
      </c>
      <c r="B40" s="5" t="s">
        <v>24</v>
      </c>
      <c r="C40" s="5"/>
      <c r="D40" s="5"/>
      <c r="E40" s="6" t="s">
        <v>25</v>
      </c>
      <c r="F40" s="6"/>
    </row>
    <row r="41" spans="1:6">
      <c r="A41" s="5"/>
      <c r="B41" s="232" t="s">
        <v>26</v>
      </c>
      <c r="C41" s="232"/>
      <c r="D41" s="232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65" spans="1:1">
      <c r="A65" t="s">
        <v>105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topLeftCell="A10" workbookViewId="0">
      <selection activeCell="A29" sqref="A29:E2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6" t="s">
        <v>0</v>
      </c>
      <c r="B1" s="236"/>
      <c r="C1" s="236"/>
      <c r="D1" s="236"/>
      <c r="E1" s="236"/>
    </row>
    <row r="2" spans="1:7" ht="36" customHeight="1">
      <c r="A2" s="237" t="s">
        <v>1</v>
      </c>
      <c r="B2" s="237"/>
      <c r="C2" s="237"/>
      <c r="D2" s="237"/>
      <c r="E2" s="237"/>
    </row>
    <row r="3" spans="1:7">
      <c r="A3" s="1"/>
      <c r="B3" s="1"/>
      <c r="C3" s="1"/>
      <c r="D3" s="1"/>
      <c r="E3" s="2"/>
    </row>
    <row r="4" spans="1:7" ht="15" customHeight="1">
      <c r="A4" s="25" t="s">
        <v>2</v>
      </c>
      <c r="B4" s="1"/>
      <c r="C4" s="1"/>
      <c r="D4" s="238" t="s">
        <v>143</v>
      </c>
      <c r="E4" s="238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5.25" customHeight="1">
      <c r="A7" s="233" t="s">
        <v>154</v>
      </c>
      <c r="B7" s="233"/>
      <c r="C7" s="233"/>
      <c r="D7" s="233"/>
      <c r="E7" s="233"/>
    </row>
    <row r="8" spans="1:7">
      <c r="A8" s="3"/>
      <c r="B8" s="3"/>
      <c r="C8" s="3"/>
      <c r="D8" s="3"/>
      <c r="E8" s="4"/>
    </row>
    <row r="9" spans="1:7" ht="45.75" customHeight="1">
      <c r="A9" s="233" t="s">
        <v>31</v>
      </c>
      <c r="B9" s="233"/>
      <c r="C9" s="233"/>
      <c r="D9" s="233"/>
      <c r="E9" s="233"/>
    </row>
    <row r="10" spans="1:7" ht="15.75" thickBot="1">
      <c r="A10" s="5"/>
      <c r="B10" s="5"/>
      <c r="C10" s="5"/>
      <c r="D10" s="5"/>
      <c r="E10" s="6"/>
      <c r="G10">
        <v>586.6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D12*12*$G$10</f>
        <v>2815.6800000000007</v>
      </c>
    </row>
    <row r="13" spans="1:7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D13*12*$G$10</f>
        <v>3660.3840000000005</v>
      </c>
    </row>
    <row r="14" spans="1:7" ht="51">
      <c r="A14" s="14" t="s">
        <v>9</v>
      </c>
      <c r="B14" s="11" t="s">
        <v>107</v>
      </c>
      <c r="C14" s="11" t="s">
        <v>10</v>
      </c>
      <c r="D14" s="12">
        <v>0.51</v>
      </c>
      <c r="E14" s="176">
        <f t="shared" si="0"/>
        <v>3589.9920000000002</v>
      </c>
    </row>
    <row r="15" spans="1:7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4223.5199999999995</v>
      </c>
    </row>
    <row r="16" spans="1:7" ht="51">
      <c r="A16" s="14" t="s">
        <v>11</v>
      </c>
      <c r="B16" s="11" t="s">
        <v>107</v>
      </c>
      <c r="C16" s="11" t="s">
        <v>12</v>
      </c>
      <c r="D16" s="12">
        <v>0.71</v>
      </c>
      <c r="E16" s="176">
        <f t="shared" si="0"/>
        <v>4997.8320000000003</v>
      </c>
    </row>
    <row r="17" spans="1:8" ht="30" customHeight="1">
      <c r="A17" s="14" t="s">
        <v>13</v>
      </c>
      <c r="B17" s="11" t="s">
        <v>107</v>
      </c>
      <c r="C17" s="11" t="s">
        <v>8</v>
      </c>
      <c r="D17" s="11">
        <v>7.28</v>
      </c>
      <c r="E17" s="176">
        <f t="shared" si="0"/>
        <v>51245.376000000004</v>
      </c>
    </row>
    <row r="18" spans="1:8" ht="27" customHeight="1">
      <c r="A18" s="14" t="s">
        <v>35</v>
      </c>
      <c r="B18" s="11" t="s">
        <v>107</v>
      </c>
      <c r="C18" s="11" t="s">
        <v>8</v>
      </c>
      <c r="D18" s="11">
        <v>0.97</v>
      </c>
      <c r="E18" s="176">
        <f t="shared" si="0"/>
        <v>6828.0240000000003</v>
      </c>
    </row>
    <row r="19" spans="1:8">
      <c r="A19" s="14" t="s">
        <v>29</v>
      </c>
      <c r="B19" s="11" t="s">
        <v>14</v>
      </c>
      <c r="C19" s="11" t="s">
        <v>8</v>
      </c>
      <c r="D19" s="12">
        <v>3.18</v>
      </c>
      <c r="E19" s="176">
        <f t="shared" si="0"/>
        <v>22384.656000000003</v>
      </c>
    </row>
    <row r="20" spans="1:8">
      <c r="A20" s="14" t="s">
        <v>33</v>
      </c>
      <c r="B20" s="11" t="s">
        <v>107</v>
      </c>
      <c r="C20" s="11" t="s">
        <v>8</v>
      </c>
      <c r="D20" s="12">
        <v>0.3</v>
      </c>
      <c r="E20" s="176">
        <f t="shared" si="0"/>
        <v>2111.7599999999998</v>
      </c>
    </row>
    <row r="21" spans="1:8" ht="25.5">
      <c r="A21" s="14" t="s">
        <v>15</v>
      </c>
      <c r="B21" s="11" t="s">
        <v>16</v>
      </c>
      <c r="C21" s="11" t="s">
        <v>8</v>
      </c>
      <c r="D21" s="12">
        <v>0.98</v>
      </c>
      <c r="E21" s="176">
        <f t="shared" si="0"/>
        <v>6898.4160000000002</v>
      </c>
    </row>
    <row r="22" spans="1:8" ht="25.5">
      <c r="A22" s="14" t="s">
        <v>17</v>
      </c>
      <c r="B22" s="11" t="s">
        <v>16</v>
      </c>
      <c r="C22" s="11" t="s">
        <v>8</v>
      </c>
      <c r="D22" s="15">
        <v>0.61</v>
      </c>
      <c r="E22" s="176">
        <f t="shared" si="0"/>
        <v>4293.9120000000003</v>
      </c>
    </row>
    <row r="23" spans="1:8" ht="25.5">
      <c r="A23" s="14" t="s">
        <v>18</v>
      </c>
      <c r="B23" s="11" t="s">
        <v>16</v>
      </c>
      <c r="C23" s="11" t="s">
        <v>8</v>
      </c>
      <c r="D23" s="11">
        <v>0.35</v>
      </c>
      <c r="E23" s="176">
        <f t="shared" si="0"/>
        <v>2463.7199999999998</v>
      </c>
    </row>
    <row r="24" spans="1:8" ht="25.5">
      <c r="A24" s="14" t="s">
        <v>19</v>
      </c>
      <c r="B24" s="11" t="s">
        <v>14</v>
      </c>
      <c r="C24" s="11" t="s">
        <v>8</v>
      </c>
      <c r="D24" s="11">
        <v>1.33</v>
      </c>
      <c r="E24" s="176">
        <f>D24*12*$G$10</f>
        <v>9362.1360000000004</v>
      </c>
      <c r="H24" s="116"/>
    </row>
    <row r="25" spans="1:8" ht="25.5">
      <c r="A25" s="21" t="s">
        <v>136</v>
      </c>
      <c r="B25" s="22" t="s">
        <v>107</v>
      </c>
      <c r="C25" s="11" t="s">
        <v>8</v>
      </c>
      <c r="D25" s="22">
        <v>2.84</v>
      </c>
      <c r="E25" s="176">
        <f>D25*7*$G$10</f>
        <v>11661.608</v>
      </c>
      <c r="H25" s="116"/>
    </row>
    <row r="26" spans="1:8" ht="26.25" thickBot="1">
      <c r="A26" s="227" t="s">
        <v>297</v>
      </c>
      <c r="B26" s="228"/>
      <c r="C26" s="228"/>
      <c r="D26" s="228"/>
      <c r="E26" s="229">
        <v>5391</v>
      </c>
      <c r="H26" s="116"/>
    </row>
    <row r="27" spans="1:8" ht="19.5" thickBot="1">
      <c r="A27" s="222" t="s">
        <v>32</v>
      </c>
      <c r="B27" s="223"/>
      <c r="C27" s="223"/>
      <c r="D27" s="224"/>
      <c r="E27" s="225">
        <f>SUM(E12:E26)</f>
        <v>141928.016</v>
      </c>
    </row>
    <row r="28" spans="1:8">
      <c r="A28" s="5"/>
      <c r="B28" s="5"/>
      <c r="C28" s="5"/>
      <c r="D28" s="5"/>
      <c r="E28" s="6"/>
    </row>
    <row r="29" spans="1:8" ht="32.25" customHeight="1">
      <c r="A29" s="233" t="s">
        <v>410</v>
      </c>
      <c r="B29" s="233"/>
      <c r="C29" s="233"/>
      <c r="D29" s="233"/>
      <c r="E29" s="233"/>
    </row>
    <row r="30" spans="1:8">
      <c r="A30" s="138"/>
      <c r="B30" s="138"/>
      <c r="C30" s="138"/>
      <c r="D30" s="138"/>
      <c r="E30" s="139"/>
    </row>
    <row r="31" spans="1:8" ht="33" customHeight="1">
      <c r="A31" s="233" t="s">
        <v>155</v>
      </c>
      <c r="B31" s="233"/>
      <c r="C31" s="233"/>
      <c r="D31" s="233"/>
      <c r="E31" s="233"/>
    </row>
    <row r="32" spans="1:8">
      <c r="A32" s="140"/>
      <c r="B32" s="140"/>
      <c r="C32" s="140"/>
      <c r="D32" s="140"/>
      <c r="E32" s="140"/>
    </row>
    <row r="33" spans="1:5" ht="32.25" customHeight="1">
      <c r="A33" s="233" t="s">
        <v>99</v>
      </c>
      <c r="B33" s="233"/>
      <c r="C33" s="233"/>
      <c r="D33" s="233"/>
      <c r="E33" s="233"/>
    </row>
    <row r="34" spans="1:5">
      <c r="A34" s="5"/>
      <c r="B34" s="5"/>
      <c r="C34" s="5"/>
      <c r="D34" s="5"/>
      <c r="E34" s="6"/>
    </row>
    <row r="35" spans="1:5">
      <c r="A35" s="234" t="s">
        <v>46</v>
      </c>
      <c r="B35" s="234"/>
      <c r="C35" s="234"/>
      <c r="D35" s="234"/>
      <c r="E35" s="234"/>
    </row>
    <row r="36" spans="1:5">
      <c r="A36" s="5"/>
      <c r="B36" s="5"/>
      <c r="C36" s="5"/>
      <c r="D36" s="5"/>
      <c r="E36" s="6"/>
    </row>
    <row r="37" spans="1:5" ht="28.5" customHeight="1">
      <c r="A37" s="233" t="s">
        <v>21</v>
      </c>
      <c r="B37" s="233"/>
      <c r="C37" s="233"/>
      <c r="D37" s="233"/>
      <c r="E37" s="233"/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235" t="s">
        <v>22</v>
      </c>
      <c r="B40" s="235"/>
      <c r="C40" s="235"/>
      <c r="D40" s="235"/>
      <c r="E40" s="235"/>
    </row>
    <row r="41" spans="1:5">
      <c r="A41" s="5"/>
      <c r="B41" s="5"/>
      <c r="C41" s="5"/>
      <c r="D41" s="5"/>
      <c r="E41" s="6"/>
    </row>
    <row r="42" spans="1:5">
      <c r="A42" s="5" t="s">
        <v>23</v>
      </c>
      <c r="B42" s="5" t="s">
        <v>222</v>
      </c>
      <c r="C42" s="5"/>
      <c r="D42" s="5"/>
      <c r="E42" s="6" t="s">
        <v>25</v>
      </c>
    </row>
    <row r="43" spans="1:5">
      <c r="A43" s="5"/>
      <c r="B43" s="234" t="s">
        <v>223</v>
      </c>
      <c r="C43" s="234"/>
      <c r="D43" s="234"/>
      <c r="E43" s="6" t="s">
        <v>27</v>
      </c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 t="s">
        <v>28</v>
      </c>
      <c r="B46" s="5" t="s">
        <v>24</v>
      </c>
      <c r="C46" s="5"/>
      <c r="D46" s="5"/>
      <c r="E46" s="6" t="s">
        <v>25</v>
      </c>
    </row>
    <row r="47" spans="1:5">
      <c r="A47" s="5"/>
      <c r="B47" s="232" t="s">
        <v>26</v>
      </c>
      <c r="C47" s="232"/>
      <c r="D47" s="232"/>
      <c r="E47" s="6" t="s">
        <v>27</v>
      </c>
    </row>
    <row r="48" spans="1:5">
      <c r="A48" s="5"/>
      <c r="B48" s="5"/>
      <c r="C48" s="5"/>
      <c r="D48" s="5"/>
      <c r="E48" s="6"/>
    </row>
  </sheetData>
  <mergeCells count="13">
    <mergeCell ref="B47:D47"/>
    <mergeCell ref="A1:E1"/>
    <mergeCell ref="A2:E2"/>
    <mergeCell ref="D4:E4"/>
    <mergeCell ref="A7:E7"/>
    <mergeCell ref="A9:E9"/>
    <mergeCell ref="A29:E29"/>
    <mergeCell ref="A33:E33"/>
    <mergeCell ref="A35:E35"/>
    <mergeCell ref="A37:E37"/>
    <mergeCell ref="A40:E40"/>
    <mergeCell ref="B43:D43"/>
    <mergeCell ref="A31:E31"/>
  </mergeCells>
  <pageMargins left="0.24" right="0.21" top="0.18" bottom="0.32" header="0.16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45"/>
  <sheetViews>
    <sheetView topLeftCell="A10" workbookViewId="0">
      <selection activeCell="A28" sqref="A28:E2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1"/>
    </row>
    <row r="2" spans="1:8" ht="36" customHeight="1">
      <c r="A2" s="237" t="s">
        <v>1</v>
      </c>
      <c r="B2" s="237"/>
      <c r="C2" s="237"/>
      <c r="D2" s="237"/>
      <c r="E2" s="237"/>
      <c r="F2" s="92"/>
    </row>
    <row r="3" spans="1:8">
      <c r="A3" s="1"/>
      <c r="B3" s="1"/>
      <c r="C3" s="1"/>
      <c r="D3" s="1"/>
      <c r="E3" s="2"/>
      <c r="F3" s="2"/>
    </row>
    <row r="4" spans="1:8" ht="15" customHeight="1">
      <c r="A4" s="94" t="s">
        <v>2</v>
      </c>
      <c r="B4" s="1"/>
      <c r="C4" s="1"/>
      <c r="D4" s="238" t="s">
        <v>143</v>
      </c>
      <c r="E4" s="238"/>
      <c r="F4" s="9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216</v>
      </c>
      <c r="B7" s="233"/>
      <c r="C7" s="233"/>
      <c r="D7" s="233"/>
      <c r="E7" s="233"/>
      <c r="F7" s="94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69</v>
      </c>
      <c r="B9" s="233"/>
      <c r="C9" s="233"/>
      <c r="D9" s="233"/>
      <c r="E9" s="233"/>
      <c r="F9" s="94"/>
    </row>
    <row r="10" spans="1:8" ht="15.75" thickBot="1">
      <c r="A10" s="5"/>
      <c r="B10" s="5"/>
      <c r="C10" s="5"/>
      <c r="D10" s="5"/>
      <c r="E10" s="6"/>
      <c r="F10" s="6"/>
      <c r="H10">
        <v>278.89999999999998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1338.72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1740.336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1.08</v>
      </c>
      <c r="E14" s="176">
        <f t="shared" si="0"/>
        <v>3614.5439999999999</v>
      </c>
      <c r="F14" s="39"/>
      <c r="G14" s="116"/>
    </row>
    <row r="15" spans="1:8" ht="38.25">
      <c r="A15" s="14" t="s">
        <v>121</v>
      </c>
      <c r="B15" s="11" t="s">
        <v>14</v>
      </c>
      <c r="C15" s="11" t="s">
        <v>8</v>
      </c>
      <c r="D15" s="12">
        <v>0.6</v>
      </c>
      <c r="E15" s="176">
        <f t="shared" si="0"/>
        <v>2008.0799999999997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0.76</v>
      </c>
      <c r="E16" s="176">
        <f t="shared" si="0"/>
        <v>2543.5680000000002</v>
      </c>
      <c r="F16" s="39"/>
      <c r="G16" s="116"/>
    </row>
    <row r="17" spans="1:7" ht="25.5">
      <c r="A17" s="14" t="s">
        <v>13</v>
      </c>
      <c r="B17" s="11" t="s">
        <v>14</v>
      </c>
      <c r="C17" s="11" t="s">
        <v>8</v>
      </c>
      <c r="D17" s="11">
        <v>4.01</v>
      </c>
      <c r="E17" s="176">
        <f t="shared" si="0"/>
        <v>13420.667999999998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10642.824000000001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0.49</v>
      </c>
      <c r="E19" s="176">
        <f t="shared" si="0"/>
        <v>1639.9319999999998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3279.8639999999996</v>
      </c>
      <c r="F20" s="39"/>
    </row>
    <row r="21" spans="1:7" ht="25.5">
      <c r="A21" s="14" t="s">
        <v>65</v>
      </c>
      <c r="B21" s="11" t="s">
        <v>16</v>
      </c>
      <c r="C21" s="11" t="s">
        <v>8</v>
      </c>
      <c r="D21" s="83">
        <v>0.61</v>
      </c>
      <c r="E21" s="176">
        <f t="shared" si="0"/>
        <v>2041.548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1171.3799999999997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5388.348</v>
      </c>
      <c r="F23" s="39"/>
      <c r="G23" s="116"/>
    </row>
    <row r="24" spans="1:7" ht="25.5">
      <c r="A24" s="21" t="s">
        <v>136</v>
      </c>
      <c r="B24" s="22"/>
      <c r="C24" s="11" t="s">
        <v>8</v>
      </c>
      <c r="D24" s="22">
        <v>2.39</v>
      </c>
      <c r="E24" s="176">
        <f>D24*7*$H$10</f>
        <v>4665.9969999999994</v>
      </c>
      <c r="F24" s="39"/>
      <c r="G24" s="116"/>
    </row>
    <row r="25" spans="1:7" ht="25.5">
      <c r="A25" s="21" t="s">
        <v>297</v>
      </c>
      <c r="B25" s="22"/>
      <c r="C25" s="22" t="s">
        <v>126</v>
      </c>
      <c r="D25" s="22"/>
      <c r="E25" s="185">
        <v>5079</v>
      </c>
      <c r="F25" s="39"/>
      <c r="G25" s="116"/>
    </row>
    <row r="26" spans="1:7" ht="19.5" thickBot="1">
      <c r="A26" s="16" t="s">
        <v>32</v>
      </c>
      <c r="B26" s="17"/>
      <c r="C26" s="17"/>
      <c r="D26" s="84"/>
      <c r="E26" s="115">
        <f>SUM(E12:E25)</f>
        <v>58574.808999999994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6.75" customHeight="1">
      <c r="A28" s="233" t="s">
        <v>326</v>
      </c>
      <c r="B28" s="233"/>
      <c r="C28" s="233"/>
      <c r="D28" s="233"/>
      <c r="E28" s="233"/>
      <c r="F28" s="94"/>
    </row>
    <row r="29" spans="1:7">
      <c r="A29" s="5"/>
      <c r="B29" s="5"/>
      <c r="C29" s="5"/>
      <c r="D29" s="5"/>
      <c r="E29" s="6"/>
      <c r="F29" s="6"/>
    </row>
    <row r="30" spans="1:7" ht="46.5" customHeight="1">
      <c r="A30" s="233" t="s">
        <v>217</v>
      </c>
      <c r="B30" s="233"/>
      <c r="C30" s="233"/>
      <c r="D30" s="233"/>
      <c r="E30" s="233"/>
      <c r="F30" s="94"/>
    </row>
    <row r="31" spans="1:7">
      <c r="A31" s="5"/>
      <c r="B31" s="5"/>
      <c r="C31" s="5"/>
      <c r="D31" s="5"/>
      <c r="E31" s="6"/>
      <c r="F31" s="6"/>
    </row>
    <row r="32" spans="1:7" ht="29.25" customHeight="1">
      <c r="A32" s="233" t="s">
        <v>99</v>
      </c>
      <c r="B32" s="233"/>
      <c r="C32" s="233"/>
      <c r="D32" s="233"/>
      <c r="E32" s="233"/>
      <c r="F32" s="95"/>
    </row>
    <row r="33" spans="1:6">
      <c r="A33" s="135"/>
      <c r="B33" s="135"/>
      <c r="C33" s="135"/>
      <c r="D33" s="135"/>
      <c r="E33" s="135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94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96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46"/>
  <sheetViews>
    <sheetView topLeftCell="A10" workbookViewId="0">
      <selection activeCell="F16" sqref="F16:H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57031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1"/>
    </row>
    <row r="2" spans="1:8" ht="36" customHeight="1">
      <c r="A2" s="237" t="s">
        <v>1</v>
      </c>
      <c r="B2" s="237"/>
      <c r="C2" s="237"/>
      <c r="D2" s="237"/>
      <c r="E2" s="237"/>
      <c r="F2" s="92"/>
    </row>
    <row r="3" spans="1:8">
      <c r="A3" s="1"/>
      <c r="B3" s="1"/>
      <c r="C3" s="1"/>
      <c r="D3" s="1"/>
      <c r="E3" s="2"/>
      <c r="F3" s="2"/>
    </row>
    <row r="4" spans="1:8" ht="15" customHeight="1">
      <c r="A4" s="94" t="s">
        <v>2</v>
      </c>
      <c r="B4" s="1"/>
      <c r="C4" s="1"/>
      <c r="D4" s="238" t="s">
        <v>143</v>
      </c>
      <c r="E4" s="238"/>
      <c r="F4" s="9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218</v>
      </c>
      <c r="B7" s="233"/>
      <c r="C7" s="233"/>
      <c r="D7" s="233"/>
      <c r="E7" s="233"/>
      <c r="F7" s="94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70</v>
      </c>
      <c r="B9" s="233"/>
      <c r="C9" s="233"/>
      <c r="D9" s="233"/>
      <c r="E9" s="233"/>
      <c r="F9" s="94"/>
    </row>
    <row r="10" spans="1:8" ht="15.75" thickBot="1">
      <c r="A10" s="5"/>
      <c r="B10" s="5"/>
      <c r="C10" s="5"/>
      <c r="D10" s="5"/>
      <c r="E10" s="6"/>
      <c r="F10" s="6"/>
      <c r="H10">
        <v>367.9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1765.92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4" si="0">D13*12*$H$10</f>
        <v>2295.6959999999999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1.0900000000000001</v>
      </c>
      <c r="E14" s="176">
        <f t="shared" si="0"/>
        <v>4812.1320000000005</v>
      </c>
      <c r="F14" s="39"/>
      <c r="G14" s="116"/>
    </row>
    <row r="15" spans="1:8" ht="38.25">
      <c r="A15" s="14" t="s">
        <v>121</v>
      </c>
      <c r="B15" s="11" t="s">
        <v>14</v>
      </c>
      <c r="C15" s="11" t="s">
        <v>8</v>
      </c>
      <c r="D15" s="12">
        <v>0.6</v>
      </c>
      <c r="E15" s="176">
        <f t="shared" si="0"/>
        <v>2648.8799999999997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0.28999999999999998</v>
      </c>
      <c r="E16" s="176">
        <v>1313</v>
      </c>
      <c r="F16" s="39"/>
      <c r="G16" s="116"/>
    </row>
    <row r="17" spans="1:7" ht="25.5">
      <c r="A17" s="14" t="s">
        <v>13</v>
      </c>
      <c r="B17" s="11" t="s">
        <v>14</v>
      </c>
      <c r="C17" s="11" t="s">
        <v>8</v>
      </c>
      <c r="D17" s="11">
        <v>8.2899999999999991</v>
      </c>
      <c r="E17" s="176">
        <f t="shared" si="0"/>
        <v>36598.691999999995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14039.064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0.24</v>
      </c>
      <c r="E19" s="176">
        <f t="shared" si="0"/>
        <v>1059.5519999999999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4326.5039999999999</v>
      </c>
      <c r="F20" s="39"/>
    </row>
    <row r="21" spans="1:7" ht="25.5">
      <c r="A21" s="14" t="s">
        <v>65</v>
      </c>
      <c r="B21" s="11" t="s">
        <v>16</v>
      </c>
      <c r="C21" s="11" t="s">
        <v>8</v>
      </c>
      <c r="D21" s="83">
        <v>0.61</v>
      </c>
      <c r="E21" s="176">
        <f t="shared" si="0"/>
        <v>2693.0279999999998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1545.1799999999996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7107.8279999999995</v>
      </c>
      <c r="F23" s="39"/>
      <c r="G23" s="116"/>
    </row>
    <row r="24" spans="1:7" ht="25.5">
      <c r="A24" s="21" t="s">
        <v>136</v>
      </c>
      <c r="B24" s="22"/>
      <c r="C24" s="11" t="s">
        <v>8</v>
      </c>
      <c r="D24" s="22">
        <v>1</v>
      </c>
      <c r="E24" s="176">
        <f t="shared" si="0"/>
        <v>4414.7999999999993</v>
      </c>
      <c r="F24" s="39"/>
      <c r="G24" s="116"/>
    </row>
    <row r="25" spans="1:7" ht="25.5">
      <c r="A25" s="14" t="s">
        <v>129</v>
      </c>
      <c r="B25" s="11"/>
      <c r="C25" s="11" t="s">
        <v>126</v>
      </c>
      <c r="D25" s="11"/>
      <c r="E25" s="231">
        <f>35093.45/1000*H10/2</f>
        <v>6455.4401274999991</v>
      </c>
      <c r="F25" s="39"/>
      <c r="G25" s="116"/>
    </row>
    <row r="26" spans="1:7" ht="25.5">
      <c r="A26" s="21" t="s">
        <v>297</v>
      </c>
      <c r="B26" s="22"/>
      <c r="C26" s="22" t="s">
        <v>126</v>
      </c>
      <c r="D26" s="22"/>
      <c r="E26" s="185">
        <v>5079</v>
      </c>
      <c r="F26" s="39"/>
      <c r="G26" s="116"/>
    </row>
    <row r="27" spans="1:7" ht="19.5" thickBot="1">
      <c r="A27" s="16" t="s">
        <v>32</v>
      </c>
      <c r="B27" s="17"/>
      <c r="C27" s="17"/>
      <c r="D27" s="84"/>
      <c r="E27" s="115">
        <f>SUM(E12:E26)</f>
        <v>96154.716127499982</v>
      </c>
      <c r="F27" s="40"/>
      <c r="G27" s="116"/>
    </row>
    <row r="28" spans="1:7">
      <c r="A28" s="5"/>
      <c r="B28" s="5"/>
      <c r="C28" s="5"/>
      <c r="D28" s="5"/>
      <c r="E28" s="6"/>
      <c r="F28" s="6"/>
    </row>
    <row r="29" spans="1:7" ht="31.5" customHeight="1">
      <c r="A29" s="233" t="s">
        <v>405</v>
      </c>
      <c r="B29" s="233"/>
      <c r="C29" s="233"/>
      <c r="D29" s="233"/>
      <c r="E29" s="233"/>
      <c r="F29" s="94"/>
    </row>
    <row r="30" spans="1:7">
      <c r="A30" s="5"/>
      <c r="B30" s="5"/>
      <c r="C30" s="5"/>
      <c r="D30" s="5"/>
      <c r="E30" s="6"/>
      <c r="F30" s="6"/>
    </row>
    <row r="31" spans="1:7" ht="31.5" customHeight="1">
      <c r="A31" s="233" t="s">
        <v>219</v>
      </c>
      <c r="B31" s="233"/>
      <c r="C31" s="233"/>
      <c r="D31" s="233"/>
      <c r="E31" s="233"/>
      <c r="F31" s="94"/>
    </row>
    <row r="32" spans="1:7">
      <c r="A32" s="5"/>
      <c r="B32" s="5"/>
      <c r="C32" s="5"/>
      <c r="D32" s="5"/>
      <c r="E32" s="6"/>
      <c r="F32" s="6"/>
    </row>
    <row r="33" spans="1:6" ht="33" customHeight="1">
      <c r="A33" s="233" t="s">
        <v>99</v>
      </c>
      <c r="B33" s="233"/>
      <c r="C33" s="233"/>
      <c r="D33" s="233"/>
      <c r="E33" s="233"/>
      <c r="F33" s="95"/>
    </row>
    <row r="34" spans="1:6">
      <c r="A34" s="135"/>
      <c r="B34" s="135"/>
      <c r="C34" s="135"/>
      <c r="D34" s="135"/>
      <c r="E34" s="135"/>
      <c r="F34" s="6"/>
    </row>
    <row r="35" spans="1:6" ht="28.5" customHeight="1">
      <c r="A35" s="233" t="s">
        <v>21</v>
      </c>
      <c r="B35" s="233"/>
      <c r="C35" s="233"/>
      <c r="D35" s="233"/>
      <c r="E35" s="233"/>
      <c r="F35" s="94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35" t="s">
        <v>22</v>
      </c>
      <c r="B38" s="235"/>
      <c r="C38" s="235"/>
      <c r="D38" s="235"/>
      <c r="E38" s="235"/>
      <c r="F38" s="96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222</v>
      </c>
      <c r="C40" s="5"/>
      <c r="D40" s="5"/>
      <c r="E40" s="6" t="s">
        <v>25</v>
      </c>
      <c r="F40" s="6"/>
    </row>
    <row r="41" spans="1:6">
      <c r="A41" s="5"/>
      <c r="B41" s="234" t="s">
        <v>223</v>
      </c>
      <c r="C41" s="234"/>
      <c r="D41" s="234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  <c r="F44" s="6"/>
    </row>
    <row r="45" spans="1:6">
      <c r="A45" s="5"/>
      <c r="B45" s="232" t="s">
        <v>26</v>
      </c>
      <c r="C45" s="232"/>
      <c r="D45" s="232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45"/>
  <sheetViews>
    <sheetView topLeftCell="A13" workbookViewId="0">
      <selection activeCell="F16" sqref="F16:G2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57031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1"/>
    </row>
    <row r="2" spans="1:8" ht="36" customHeight="1">
      <c r="A2" s="237" t="s">
        <v>1</v>
      </c>
      <c r="B2" s="237"/>
      <c r="C2" s="237"/>
      <c r="D2" s="237"/>
      <c r="E2" s="237"/>
      <c r="F2" s="92"/>
    </row>
    <row r="3" spans="1:8">
      <c r="A3" s="1"/>
      <c r="B3" s="1"/>
      <c r="C3" s="1"/>
      <c r="D3" s="1"/>
      <c r="E3" s="2"/>
      <c r="F3" s="2"/>
    </row>
    <row r="4" spans="1:8" ht="15" customHeight="1">
      <c r="A4" s="94" t="s">
        <v>2</v>
      </c>
      <c r="B4" s="1"/>
      <c r="C4" s="1"/>
      <c r="D4" s="238" t="s">
        <v>143</v>
      </c>
      <c r="E4" s="238"/>
      <c r="F4" s="9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386</v>
      </c>
      <c r="B7" s="233"/>
      <c r="C7" s="233"/>
      <c r="D7" s="233"/>
      <c r="E7" s="233"/>
      <c r="F7" s="94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71</v>
      </c>
      <c r="B9" s="233"/>
      <c r="C9" s="233"/>
      <c r="D9" s="233"/>
      <c r="E9" s="233"/>
      <c r="F9" s="94"/>
    </row>
    <row r="10" spans="1:8" ht="15.75" thickBot="1">
      <c r="A10" s="5"/>
      <c r="B10" s="5"/>
      <c r="C10" s="5"/>
      <c r="D10" s="5"/>
      <c r="E10" s="6"/>
      <c r="F10" s="6"/>
      <c r="H10">
        <v>273.7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1313.7600000000002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1707.8879999999999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1.46</v>
      </c>
      <c r="E14" s="176">
        <f t="shared" si="0"/>
        <v>4795.2239999999993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1970.6399999999996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0.59</v>
      </c>
      <c r="E16" s="176">
        <v>1951.76</v>
      </c>
      <c r="F16" s="39"/>
      <c r="G16" s="116"/>
    </row>
    <row r="17" spans="1:7" ht="33" customHeight="1">
      <c r="A17" s="14" t="s">
        <v>13</v>
      </c>
      <c r="B17" s="11" t="s">
        <v>14</v>
      </c>
      <c r="C17" s="11" t="s">
        <v>8</v>
      </c>
      <c r="D17" s="11">
        <v>10.64</v>
      </c>
      <c r="E17" s="176">
        <f t="shared" si="0"/>
        <v>34946.016000000003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10444.392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0.22</v>
      </c>
      <c r="E19" s="176">
        <f t="shared" si="0"/>
        <v>722.56799999999998</v>
      </c>
      <c r="F19" s="39"/>
      <c r="G19" s="116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3218.712</v>
      </c>
      <c r="F20" s="39"/>
    </row>
    <row r="21" spans="1:7" ht="25.5">
      <c r="A21" s="14" t="s">
        <v>62</v>
      </c>
      <c r="B21" s="11" t="s">
        <v>16</v>
      </c>
      <c r="C21" s="11" t="s">
        <v>8</v>
      </c>
      <c r="D21" s="83">
        <v>1.75</v>
      </c>
      <c r="E21" s="176">
        <v>5360.16</v>
      </c>
      <c r="F21" s="39"/>
      <c r="G21" s="116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1149.5399999999997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5287.884</v>
      </c>
      <c r="F23" s="39"/>
      <c r="G23" s="116"/>
    </row>
    <row r="24" spans="1:7" ht="25.5">
      <c r="A24" s="21" t="s">
        <v>136</v>
      </c>
      <c r="B24" s="22"/>
      <c r="C24" s="22" t="s">
        <v>126</v>
      </c>
      <c r="D24" s="22">
        <v>2.2400000000000002</v>
      </c>
      <c r="E24" s="176">
        <f>D24*7*$H$10</f>
        <v>4291.616</v>
      </c>
      <c r="F24" s="39"/>
      <c r="G24" s="116"/>
    </row>
    <row r="25" spans="1:7" ht="25.5">
      <c r="A25" s="21" t="s">
        <v>297</v>
      </c>
      <c r="B25" s="22"/>
      <c r="C25" s="22" t="s">
        <v>126</v>
      </c>
      <c r="D25" s="22"/>
      <c r="E25" s="23">
        <v>7266.74</v>
      </c>
      <c r="F25" s="39"/>
      <c r="G25" s="116"/>
    </row>
    <row r="26" spans="1:7" ht="19.5" thickBot="1">
      <c r="A26" s="16" t="s">
        <v>32</v>
      </c>
      <c r="B26" s="17"/>
      <c r="C26" s="17"/>
      <c r="D26" s="84"/>
      <c r="E26" s="115">
        <f>SUM(E12:E25)</f>
        <v>84426.9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3.75" customHeight="1">
      <c r="A28" s="233" t="s">
        <v>406</v>
      </c>
      <c r="B28" s="233"/>
      <c r="C28" s="233"/>
      <c r="D28" s="233"/>
      <c r="E28" s="233"/>
      <c r="F28" s="94"/>
    </row>
    <row r="29" spans="1:7">
      <c r="A29" s="5"/>
      <c r="B29" s="5"/>
      <c r="C29" s="5"/>
      <c r="D29" s="5"/>
      <c r="E29" s="6"/>
      <c r="F29" s="6"/>
    </row>
    <row r="30" spans="1:7" ht="32.25" customHeight="1">
      <c r="A30" s="233" t="s">
        <v>398</v>
      </c>
      <c r="B30" s="233"/>
      <c r="C30" s="233"/>
      <c r="D30" s="233"/>
      <c r="E30" s="233"/>
      <c r="F30" s="94"/>
    </row>
    <row r="31" spans="1:7">
      <c r="A31" s="5"/>
      <c r="B31" s="5"/>
      <c r="C31" s="5"/>
      <c r="D31" s="5"/>
      <c r="E31" s="6"/>
      <c r="F31" s="6"/>
    </row>
    <row r="32" spans="1:7" ht="31.5" customHeight="1">
      <c r="A32" s="233" t="s">
        <v>99</v>
      </c>
      <c r="B32" s="233"/>
      <c r="C32" s="233"/>
      <c r="D32" s="233"/>
      <c r="E32" s="233"/>
      <c r="F32" s="95"/>
    </row>
    <row r="33" spans="1:6">
      <c r="A33" s="135"/>
      <c r="B33" s="135"/>
      <c r="C33" s="135"/>
      <c r="D33" s="135"/>
      <c r="E33" s="135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94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96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43"/>
  <sheetViews>
    <sheetView topLeftCell="A10" workbookViewId="0">
      <selection activeCell="A26" sqref="A26:E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1"/>
    </row>
    <row r="2" spans="1:8" ht="36" customHeight="1">
      <c r="A2" s="237" t="s">
        <v>1</v>
      </c>
      <c r="B2" s="237"/>
      <c r="C2" s="237"/>
      <c r="D2" s="237"/>
      <c r="E2" s="237"/>
      <c r="F2" s="92"/>
    </row>
    <row r="3" spans="1:8">
      <c r="A3" s="1"/>
      <c r="B3" s="1"/>
      <c r="C3" s="1"/>
      <c r="D3" s="1"/>
      <c r="E3" s="2"/>
      <c r="F3" s="2"/>
    </row>
    <row r="4" spans="1:8" ht="15" customHeight="1">
      <c r="A4" s="94" t="s">
        <v>2</v>
      </c>
      <c r="B4" s="1"/>
      <c r="C4" s="1"/>
      <c r="D4" s="238" t="s">
        <v>143</v>
      </c>
      <c r="E4" s="238"/>
      <c r="F4" s="93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220</v>
      </c>
      <c r="B7" s="233"/>
      <c r="C7" s="233"/>
      <c r="D7" s="233"/>
      <c r="E7" s="233"/>
      <c r="F7" s="94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72</v>
      </c>
      <c r="B9" s="233"/>
      <c r="C9" s="233"/>
      <c r="D9" s="233"/>
      <c r="E9" s="233"/>
      <c r="F9" s="94"/>
    </row>
    <row r="10" spans="1:8" ht="15.75" thickBot="1">
      <c r="A10" s="5"/>
      <c r="B10" s="5"/>
      <c r="C10" s="5"/>
      <c r="D10" s="5"/>
      <c r="E10" s="6"/>
      <c r="F10" s="6"/>
      <c r="H10">
        <v>272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51">
      <c r="A12" s="14" t="s">
        <v>9</v>
      </c>
      <c r="B12" s="11" t="s">
        <v>107</v>
      </c>
      <c r="C12" s="11" t="s">
        <v>10</v>
      </c>
      <c r="D12" s="12">
        <v>1.47</v>
      </c>
      <c r="E12" s="13">
        <f t="shared" ref="E12:E20" si="0">D12*$H$10*12</f>
        <v>4798.08</v>
      </c>
      <c r="F12" s="39"/>
    </row>
    <row r="13" spans="1:8" ht="51">
      <c r="A13" s="14" t="s">
        <v>34</v>
      </c>
      <c r="B13" s="11" t="s">
        <v>14</v>
      </c>
      <c r="C13" s="11" t="s">
        <v>8</v>
      </c>
      <c r="D13" s="12">
        <v>0.6</v>
      </c>
      <c r="E13" s="13">
        <f t="shared" si="0"/>
        <v>1958.3999999999999</v>
      </c>
      <c r="F13" s="39"/>
    </row>
    <row r="14" spans="1:8" ht="51">
      <c r="A14" s="14" t="s">
        <v>11</v>
      </c>
      <c r="B14" s="11" t="s">
        <v>107</v>
      </c>
      <c r="C14" s="11" t="s">
        <v>12</v>
      </c>
      <c r="D14" s="12">
        <v>0.8</v>
      </c>
      <c r="E14" s="13">
        <f t="shared" si="0"/>
        <v>2611.2000000000003</v>
      </c>
      <c r="F14" s="39"/>
      <c r="G14" s="116"/>
    </row>
    <row r="15" spans="1:8" ht="25.5">
      <c r="A15" s="14" t="s">
        <v>13</v>
      </c>
      <c r="B15" s="11" t="s">
        <v>107</v>
      </c>
      <c r="C15" s="11" t="s">
        <v>8</v>
      </c>
      <c r="D15" s="11">
        <v>4.47</v>
      </c>
      <c r="E15" s="13">
        <f t="shared" si="0"/>
        <v>14590.079999999998</v>
      </c>
      <c r="F15" s="39"/>
    </row>
    <row r="16" spans="1:8">
      <c r="A16" s="14" t="s">
        <v>29</v>
      </c>
      <c r="B16" s="11" t="s">
        <v>14</v>
      </c>
      <c r="C16" s="11" t="s">
        <v>8</v>
      </c>
      <c r="D16" s="12">
        <v>3.48</v>
      </c>
      <c r="E16" s="13">
        <f t="shared" si="0"/>
        <v>11358.72</v>
      </c>
      <c r="F16" s="39"/>
    </row>
    <row r="17" spans="1:7" ht="25.5">
      <c r="A17" s="14" t="s">
        <v>15</v>
      </c>
      <c r="B17" s="11" t="s">
        <v>16</v>
      </c>
      <c r="C17" s="11" t="s">
        <v>8</v>
      </c>
      <c r="D17" s="12">
        <v>0.89</v>
      </c>
      <c r="E17" s="13">
        <f t="shared" si="0"/>
        <v>2904.96</v>
      </c>
      <c r="F17" s="39"/>
    </row>
    <row r="18" spans="1:7" ht="25.5">
      <c r="A18" s="14" t="s">
        <v>62</v>
      </c>
      <c r="B18" s="11" t="s">
        <v>16</v>
      </c>
      <c r="C18" s="11" t="s">
        <v>8</v>
      </c>
      <c r="D18" s="83">
        <v>1.69</v>
      </c>
      <c r="E18" s="13">
        <f t="shared" si="0"/>
        <v>5516.16</v>
      </c>
      <c r="F18" s="39"/>
    </row>
    <row r="19" spans="1:7" ht="25.5">
      <c r="A19" s="14" t="s">
        <v>18</v>
      </c>
      <c r="B19" s="11" t="s">
        <v>16</v>
      </c>
      <c r="C19" s="11" t="s">
        <v>8</v>
      </c>
      <c r="D19" s="11">
        <v>0.32</v>
      </c>
      <c r="E19" s="13">
        <f t="shared" si="0"/>
        <v>1044.48</v>
      </c>
      <c r="F19" s="39"/>
      <c r="G19" s="116"/>
    </row>
    <row r="20" spans="1:7" ht="25.5">
      <c r="A20" s="14" t="s">
        <v>19</v>
      </c>
      <c r="B20" s="11" t="s">
        <v>14</v>
      </c>
      <c r="C20" s="11" t="s">
        <v>8</v>
      </c>
      <c r="D20" s="11">
        <v>1.66</v>
      </c>
      <c r="E20" s="13">
        <f t="shared" si="0"/>
        <v>5418.24</v>
      </c>
      <c r="F20" s="39"/>
      <c r="G20" s="116"/>
    </row>
    <row r="21" spans="1:7" ht="38.25">
      <c r="A21" s="133" t="s">
        <v>275</v>
      </c>
      <c r="B21" s="11" t="s">
        <v>107</v>
      </c>
      <c r="C21" s="11" t="s">
        <v>8</v>
      </c>
      <c r="D21" s="11">
        <v>2.94</v>
      </c>
      <c r="E21" s="13">
        <f>D21*$H$10*12</f>
        <v>9596.16</v>
      </c>
      <c r="F21" s="39"/>
    </row>
    <row r="22" spans="1:7" ht="25.5">
      <c r="A22" s="214" t="s">
        <v>327</v>
      </c>
      <c r="B22" s="22"/>
      <c r="C22" s="22" t="s">
        <v>126</v>
      </c>
      <c r="D22" s="22"/>
      <c r="E22" s="23">
        <v>10309</v>
      </c>
      <c r="F22" s="39"/>
    </row>
    <row r="23" spans="1:7" ht="25.5">
      <c r="A23" s="21" t="s">
        <v>297</v>
      </c>
      <c r="B23" s="22"/>
      <c r="C23" s="22" t="s">
        <v>126</v>
      </c>
      <c r="D23" s="22"/>
      <c r="E23" s="23">
        <v>4767</v>
      </c>
      <c r="F23" s="39"/>
    </row>
    <row r="24" spans="1:7" ht="19.5" thickBot="1">
      <c r="A24" s="16" t="s">
        <v>32</v>
      </c>
      <c r="B24" s="17"/>
      <c r="C24" s="17"/>
      <c r="D24" s="84"/>
      <c r="E24" s="115">
        <f>SUM(E12:E23)</f>
        <v>74872.479999999996</v>
      </c>
      <c r="F24" s="40"/>
      <c r="G24" s="116"/>
    </row>
    <row r="25" spans="1:7">
      <c r="A25" s="5"/>
      <c r="B25" s="5"/>
      <c r="C25" s="5"/>
      <c r="D25" s="5"/>
      <c r="E25" s="6"/>
      <c r="F25" s="6"/>
    </row>
    <row r="26" spans="1:7" ht="29.25" customHeight="1">
      <c r="A26" s="233" t="s">
        <v>328</v>
      </c>
      <c r="B26" s="233"/>
      <c r="C26" s="233"/>
      <c r="D26" s="233"/>
      <c r="E26" s="233"/>
      <c r="F26" s="94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33" t="s">
        <v>221</v>
      </c>
      <c r="B28" s="233"/>
      <c r="C28" s="233"/>
      <c r="D28" s="233"/>
      <c r="E28" s="233"/>
      <c r="F28" s="94"/>
    </row>
    <row r="29" spans="1:7">
      <c r="A29" s="5"/>
      <c r="B29" s="5"/>
      <c r="C29" s="5"/>
      <c r="D29" s="5"/>
      <c r="E29" s="6"/>
      <c r="F29" s="6"/>
    </row>
    <row r="30" spans="1:7" ht="30" customHeight="1">
      <c r="A30" s="233" t="s">
        <v>99</v>
      </c>
      <c r="B30" s="233"/>
      <c r="C30" s="233"/>
      <c r="D30" s="233"/>
      <c r="E30" s="233"/>
      <c r="F30" s="95"/>
    </row>
    <row r="31" spans="1:7">
      <c r="A31" s="135"/>
      <c r="B31" s="135"/>
      <c r="C31" s="135"/>
      <c r="D31" s="135"/>
      <c r="E31" s="135"/>
      <c r="F31" s="6"/>
    </row>
    <row r="32" spans="1:7" ht="28.5" customHeight="1">
      <c r="A32" s="233" t="s">
        <v>21</v>
      </c>
      <c r="B32" s="233"/>
      <c r="C32" s="233"/>
      <c r="D32" s="233"/>
      <c r="E32" s="233"/>
      <c r="F32" s="94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35" t="s">
        <v>22</v>
      </c>
      <c r="B35" s="235"/>
      <c r="C35" s="235"/>
      <c r="D35" s="235"/>
      <c r="E35" s="235"/>
      <c r="F35" s="96"/>
    </row>
    <row r="36" spans="1:6">
      <c r="A36" s="5"/>
      <c r="B36" s="5"/>
      <c r="C36" s="5"/>
      <c r="D36" s="5"/>
      <c r="E36" s="6"/>
      <c r="F36" s="6"/>
    </row>
    <row r="37" spans="1:6">
      <c r="A37" s="5" t="s">
        <v>23</v>
      </c>
      <c r="B37" s="5" t="s">
        <v>222</v>
      </c>
      <c r="C37" s="5"/>
      <c r="D37" s="5"/>
      <c r="E37" s="6" t="s">
        <v>25</v>
      </c>
      <c r="F37" s="6"/>
    </row>
    <row r="38" spans="1:6">
      <c r="A38" s="5"/>
      <c r="B38" s="234" t="s">
        <v>223</v>
      </c>
      <c r="C38" s="234"/>
      <c r="D38" s="234"/>
      <c r="E38" s="6" t="s">
        <v>27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28</v>
      </c>
      <c r="B41" s="5" t="s">
        <v>24</v>
      </c>
      <c r="C41" s="5"/>
      <c r="D41" s="5"/>
      <c r="E41" s="6" t="s">
        <v>25</v>
      </c>
      <c r="F41" s="6"/>
    </row>
    <row r="42" spans="1:6">
      <c r="A42" s="5"/>
      <c r="B42" s="232" t="s">
        <v>26</v>
      </c>
      <c r="C42" s="232"/>
      <c r="D42" s="232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73"/>
  <sheetViews>
    <sheetView topLeftCell="A9" workbookViewId="0">
      <selection activeCell="F16" sqref="F16:G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9.855468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89.25" customHeight="1">
      <c r="A7" s="233" t="s">
        <v>224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73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436.6</v>
      </c>
    </row>
    <row r="11" spans="1:8" ht="84.7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D12*$H$10*12</f>
        <v>2095.6800000000003</v>
      </c>
      <c r="F12" s="38"/>
    </row>
    <row r="13" spans="1:8" ht="60">
      <c r="A13" s="175" t="s">
        <v>115</v>
      </c>
      <c r="B13" s="12" t="s">
        <v>114</v>
      </c>
      <c r="C13" s="11" t="s">
        <v>8</v>
      </c>
      <c r="D13" s="15">
        <v>0.52</v>
      </c>
      <c r="E13" s="176">
        <f t="shared" ref="E13:E22" si="0">D13*$H$10*12</f>
        <v>2724.384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1.37</v>
      </c>
      <c r="E14" s="176">
        <f t="shared" si="0"/>
        <v>7177.7040000000006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3143.5199999999995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0.18</v>
      </c>
      <c r="E16" s="176">
        <v>968.99</v>
      </c>
      <c r="F16" s="39"/>
      <c r="G16" s="116"/>
    </row>
    <row r="17" spans="1:10" ht="25.5">
      <c r="A17" s="14" t="s">
        <v>13</v>
      </c>
      <c r="B17" s="11" t="s">
        <v>107</v>
      </c>
      <c r="C17" s="11" t="s">
        <v>8</v>
      </c>
      <c r="D17" s="11">
        <v>7.68</v>
      </c>
      <c r="E17" s="176">
        <f t="shared" si="0"/>
        <v>40237.056000000004</v>
      </c>
      <c r="F17" s="39"/>
    </row>
    <row r="18" spans="1:10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16660.656000000003</v>
      </c>
      <c r="F18" s="39"/>
    </row>
    <row r="19" spans="1:10">
      <c r="A19" s="14" t="s">
        <v>33</v>
      </c>
      <c r="B19" s="11" t="s">
        <v>107</v>
      </c>
      <c r="C19" s="11" t="s">
        <v>8</v>
      </c>
      <c r="D19" s="12">
        <v>0.43</v>
      </c>
      <c r="E19" s="176">
        <f t="shared" si="0"/>
        <v>2252.8559999999998</v>
      </c>
      <c r="F19" s="39"/>
    </row>
    <row r="20" spans="1:10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5134.4160000000002</v>
      </c>
      <c r="F20" s="39"/>
    </row>
    <row r="21" spans="1:10" ht="25.5">
      <c r="A21" s="14" t="s">
        <v>18</v>
      </c>
      <c r="B21" s="11" t="s">
        <v>16</v>
      </c>
      <c r="C21" s="11" t="s">
        <v>8</v>
      </c>
      <c r="D21" s="11">
        <v>0.35</v>
      </c>
      <c r="E21" s="176">
        <f t="shared" si="0"/>
        <v>1833.72</v>
      </c>
      <c r="F21" s="39"/>
      <c r="G21" s="116"/>
    </row>
    <row r="22" spans="1:10" ht="25.5">
      <c r="A22" s="14" t="s">
        <v>19</v>
      </c>
      <c r="B22" s="11" t="s">
        <v>14</v>
      </c>
      <c r="C22" s="11" t="s">
        <v>8</v>
      </c>
      <c r="D22" s="11">
        <v>1.61</v>
      </c>
      <c r="E22" s="176">
        <f t="shared" si="0"/>
        <v>8435.112000000001</v>
      </c>
      <c r="F22" s="39"/>
      <c r="G22" s="116"/>
    </row>
    <row r="23" spans="1:10" ht="25.5">
      <c r="A23" s="21" t="s">
        <v>297</v>
      </c>
      <c r="B23" s="11"/>
      <c r="C23" s="11" t="s">
        <v>126</v>
      </c>
      <c r="D23" s="11"/>
      <c r="E23" s="13">
        <v>5226</v>
      </c>
      <c r="F23" s="39"/>
      <c r="G23" s="116"/>
    </row>
    <row r="24" spans="1:10" ht="19.5" thickBot="1">
      <c r="A24" s="16" t="s">
        <v>32</v>
      </c>
      <c r="B24" s="17"/>
      <c r="C24" s="17"/>
      <c r="D24" s="84"/>
      <c r="E24" s="115">
        <f>SUM(E12:E23)</f>
        <v>95890.094000000012</v>
      </c>
      <c r="F24" s="40"/>
      <c r="H24" s="116"/>
    </row>
    <row r="25" spans="1:10">
      <c r="A25" s="5"/>
      <c r="B25" s="5"/>
      <c r="C25" s="5"/>
      <c r="D25" s="5"/>
      <c r="E25" s="6"/>
      <c r="F25" s="6"/>
    </row>
    <row r="26" spans="1:10" ht="30" customHeight="1">
      <c r="A26" s="233" t="s">
        <v>329</v>
      </c>
      <c r="B26" s="233"/>
      <c r="C26" s="233"/>
      <c r="D26" s="233"/>
      <c r="E26" s="233"/>
      <c r="F26" s="100"/>
    </row>
    <row r="27" spans="1:10">
      <c r="A27" s="138"/>
      <c r="B27" s="138"/>
      <c r="C27" s="138"/>
      <c r="D27" s="138"/>
      <c r="E27" s="139"/>
      <c r="F27" s="6"/>
      <c r="I27" s="238"/>
      <c r="J27" s="238"/>
    </row>
    <row r="28" spans="1:10" ht="47.25" customHeight="1">
      <c r="A28" s="233" t="s">
        <v>225</v>
      </c>
      <c r="B28" s="233"/>
      <c r="C28" s="233"/>
      <c r="D28" s="233"/>
      <c r="E28" s="233"/>
      <c r="F28" s="100"/>
    </row>
    <row r="29" spans="1:10">
      <c r="A29" s="5"/>
      <c r="B29" s="5"/>
      <c r="C29" s="5"/>
      <c r="D29" s="5"/>
      <c r="E29" s="6"/>
      <c r="F29" s="6"/>
    </row>
    <row r="30" spans="1:10" ht="32.25" customHeight="1">
      <c r="A30" s="233" t="s">
        <v>99</v>
      </c>
      <c r="B30" s="233"/>
      <c r="C30" s="233"/>
      <c r="D30" s="233"/>
      <c r="E30" s="233"/>
      <c r="F30" s="101"/>
    </row>
    <row r="31" spans="1:10">
      <c r="A31" s="136"/>
      <c r="B31" s="136"/>
      <c r="C31" s="136"/>
      <c r="D31" s="136"/>
      <c r="E31" s="136"/>
      <c r="F31" s="6"/>
    </row>
    <row r="32" spans="1:10" ht="28.5" customHeight="1">
      <c r="A32" s="233" t="s">
        <v>21</v>
      </c>
      <c r="B32" s="233"/>
      <c r="C32" s="233"/>
      <c r="D32" s="233"/>
      <c r="E32" s="233"/>
      <c r="F32" s="100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35" t="s">
        <v>22</v>
      </c>
      <c r="B35" s="235"/>
      <c r="C35" s="235"/>
      <c r="D35" s="235"/>
      <c r="E35" s="235"/>
      <c r="F35" s="102"/>
    </row>
    <row r="36" spans="1:6">
      <c r="A36" s="5"/>
      <c r="B36" s="5"/>
      <c r="C36" s="5"/>
      <c r="D36" s="5"/>
      <c r="E36" s="6"/>
      <c r="F36" s="6"/>
    </row>
    <row r="37" spans="1:6">
      <c r="A37" s="5" t="s">
        <v>23</v>
      </c>
      <c r="B37" s="5" t="s">
        <v>222</v>
      </c>
      <c r="C37" s="5"/>
      <c r="D37" s="5"/>
      <c r="E37" s="6" t="s">
        <v>25</v>
      </c>
      <c r="F37" s="6"/>
    </row>
    <row r="38" spans="1:6">
      <c r="A38" s="5"/>
      <c r="B38" s="234" t="s">
        <v>223</v>
      </c>
      <c r="C38" s="234"/>
      <c r="D38" s="234"/>
      <c r="E38" s="6" t="s">
        <v>27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28</v>
      </c>
      <c r="B41" s="5" t="s">
        <v>24</v>
      </c>
      <c r="C41" s="5"/>
      <c r="D41" s="5"/>
      <c r="E41" s="6" t="s">
        <v>25</v>
      </c>
      <c r="F41" s="6"/>
    </row>
    <row r="42" spans="1:6">
      <c r="A42" s="5"/>
      <c r="B42" s="232" t="s">
        <v>26</v>
      </c>
      <c r="C42" s="232"/>
      <c r="D42" s="232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73" spans="1:1">
      <c r="A73" t="s">
        <v>105</v>
      </c>
    </row>
  </sheetData>
  <mergeCells count="13">
    <mergeCell ref="I27:J27"/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74"/>
  <sheetViews>
    <sheetView topLeftCell="A15" workbookViewId="0">
      <selection activeCell="H24" sqref="H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0.425781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.75" customHeight="1">
      <c r="A7" s="233" t="s">
        <v>226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74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277.8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D12*$H$10*12</f>
        <v>1333.44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2" si="0">D13*$H$10*12</f>
        <v>1733.4720000000002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1.44</v>
      </c>
      <c r="E14" s="176">
        <f t="shared" si="0"/>
        <v>4800.384</v>
      </c>
      <c r="F14" s="39"/>
      <c r="G14" s="116"/>
    </row>
    <row r="15" spans="1:8" ht="38.25">
      <c r="A15" s="14" t="s">
        <v>121</v>
      </c>
      <c r="B15" s="11" t="s">
        <v>14</v>
      </c>
      <c r="C15" s="11" t="s">
        <v>8</v>
      </c>
      <c r="D15" s="12">
        <v>0.6</v>
      </c>
      <c r="E15" s="176">
        <f t="shared" si="0"/>
        <v>2000.16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0.38</v>
      </c>
      <c r="E16" s="176">
        <f t="shared" si="0"/>
        <v>1266.768</v>
      </c>
      <c r="F16" s="39"/>
      <c r="G16" s="116"/>
    </row>
    <row r="17" spans="1:7" ht="31.5" customHeight="1">
      <c r="A17" s="14" t="s">
        <v>13</v>
      </c>
      <c r="B17" s="11" t="s">
        <v>107</v>
      </c>
      <c r="C17" s="11" t="s">
        <v>8</v>
      </c>
      <c r="D17" s="11">
        <v>7.56</v>
      </c>
      <c r="E17" s="176">
        <f t="shared" si="0"/>
        <v>25202.016000000003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10600.848000000002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0.56999999999999995</v>
      </c>
      <c r="E19" s="176">
        <f t="shared" si="0"/>
        <v>1900.152</v>
      </c>
      <c r="F19" s="39"/>
      <c r="G19" s="116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3266.9280000000003</v>
      </c>
      <c r="F20" s="39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76">
        <f t="shared" si="0"/>
        <v>1166.76</v>
      </c>
      <c r="F21" s="39"/>
      <c r="G21" s="116"/>
    </row>
    <row r="22" spans="1:7" ht="25.5">
      <c r="A22" s="14" t="s">
        <v>19</v>
      </c>
      <c r="B22" s="11" t="s">
        <v>14</v>
      </c>
      <c r="C22" s="11" t="s">
        <v>8</v>
      </c>
      <c r="D22" s="11">
        <v>1.61</v>
      </c>
      <c r="E22" s="176">
        <f t="shared" si="0"/>
        <v>5367.0960000000005</v>
      </c>
      <c r="F22" s="39"/>
      <c r="G22" s="116"/>
    </row>
    <row r="23" spans="1:7" ht="25.5">
      <c r="A23" s="21" t="s">
        <v>136</v>
      </c>
      <c r="B23" s="22"/>
      <c r="C23" s="11" t="s">
        <v>8</v>
      </c>
      <c r="D23" s="22">
        <v>2.4</v>
      </c>
      <c r="E23" s="176">
        <f>D23*$H$10*8</f>
        <v>5333.76</v>
      </c>
      <c r="F23" s="39"/>
      <c r="G23" s="116"/>
    </row>
    <row r="24" spans="1:7" ht="25.5">
      <c r="A24" s="21" t="s">
        <v>297</v>
      </c>
      <c r="B24" s="22"/>
      <c r="C24" s="22" t="s">
        <v>126</v>
      </c>
      <c r="D24" s="22"/>
      <c r="E24" s="23">
        <v>5226</v>
      </c>
      <c r="F24" s="39"/>
      <c r="G24" s="116"/>
    </row>
    <row r="25" spans="1:7" ht="19.5" thickBot="1">
      <c r="A25" s="16" t="s">
        <v>32</v>
      </c>
      <c r="B25" s="17"/>
      <c r="C25" s="17"/>
      <c r="D25" s="84"/>
      <c r="E25" s="115">
        <f>SUM(E12:E24)</f>
        <v>69197.784000000014</v>
      </c>
      <c r="F25" s="40"/>
      <c r="G25" s="116"/>
    </row>
    <row r="26" spans="1:7">
      <c r="A26" s="5"/>
      <c r="B26" s="5"/>
      <c r="C26" s="5"/>
      <c r="D26" s="5"/>
      <c r="E26" s="6"/>
      <c r="F26" s="6"/>
    </row>
    <row r="27" spans="1:7" ht="36.75" customHeight="1">
      <c r="A27" s="233" t="s">
        <v>416</v>
      </c>
      <c r="B27" s="233"/>
      <c r="C27" s="233"/>
      <c r="D27" s="233"/>
      <c r="E27" s="233"/>
      <c r="F27" s="100"/>
    </row>
    <row r="28" spans="1:7">
      <c r="A28" s="138"/>
      <c r="B28" s="138"/>
      <c r="C28" s="138"/>
      <c r="D28" s="138"/>
      <c r="E28" s="139"/>
      <c r="F28" s="6"/>
    </row>
    <row r="29" spans="1:7" ht="32.25" customHeight="1">
      <c r="A29" s="233" t="s">
        <v>227</v>
      </c>
      <c r="B29" s="233"/>
      <c r="C29" s="233"/>
      <c r="D29" s="233"/>
      <c r="E29" s="233"/>
      <c r="F29" s="100"/>
    </row>
    <row r="30" spans="1:7">
      <c r="A30" s="5"/>
      <c r="B30" s="5"/>
      <c r="C30" s="5"/>
      <c r="D30" s="5"/>
      <c r="E30" s="6"/>
      <c r="F30" s="6"/>
    </row>
    <row r="31" spans="1:7" ht="32.25" customHeight="1">
      <c r="A31" s="233" t="s">
        <v>99</v>
      </c>
      <c r="B31" s="233"/>
      <c r="C31" s="233"/>
      <c r="D31" s="233"/>
      <c r="E31" s="233"/>
      <c r="F31" s="101"/>
    </row>
    <row r="32" spans="1:7">
      <c r="A32" s="136"/>
      <c r="B32" s="136"/>
      <c r="C32" s="136"/>
      <c r="D32" s="136"/>
      <c r="E32" s="136"/>
      <c r="F32" s="6"/>
    </row>
    <row r="33" spans="1:6" ht="28.5" customHeight="1">
      <c r="A33" s="233" t="s">
        <v>21</v>
      </c>
      <c r="B33" s="233"/>
      <c r="C33" s="233"/>
      <c r="D33" s="233"/>
      <c r="E33" s="233"/>
      <c r="F33" s="100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5" t="s">
        <v>22</v>
      </c>
      <c r="B36" s="235"/>
      <c r="C36" s="235"/>
      <c r="D36" s="235"/>
      <c r="E36" s="235"/>
      <c r="F36" s="102"/>
    </row>
    <row r="37" spans="1:6">
      <c r="A37" s="5"/>
      <c r="B37" s="5"/>
      <c r="C37" s="5"/>
      <c r="D37" s="5"/>
      <c r="E37" s="6"/>
      <c r="F37" s="6"/>
    </row>
    <row r="38" spans="1:6">
      <c r="A38" s="5" t="s">
        <v>23</v>
      </c>
      <c r="B38" s="5" t="s">
        <v>222</v>
      </c>
      <c r="C38" s="5"/>
      <c r="D38" s="5"/>
      <c r="E38" s="6" t="s">
        <v>25</v>
      </c>
      <c r="F38" s="6"/>
    </row>
    <row r="39" spans="1:6">
      <c r="A39" s="5"/>
      <c r="B39" s="234" t="s">
        <v>223</v>
      </c>
      <c r="C39" s="234"/>
      <c r="D39" s="234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28</v>
      </c>
      <c r="B42" s="5" t="s">
        <v>24</v>
      </c>
      <c r="C42" s="5"/>
      <c r="D42" s="5"/>
      <c r="E42" s="6" t="s">
        <v>25</v>
      </c>
      <c r="F42" s="6"/>
    </row>
    <row r="43" spans="1:6">
      <c r="A43" s="5"/>
      <c r="B43" s="232" t="s">
        <v>26</v>
      </c>
      <c r="C43" s="232"/>
      <c r="D43" s="232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74" spans="1:1">
      <c r="A74" t="s">
        <v>105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26" bottom="0.32" header="0.22" footer="0.2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70"/>
  <sheetViews>
    <sheetView topLeftCell="A10" workbookViewId="0">
      <selection activeCell="G23" sqref="G23:G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119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76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294.2</v>
      </c>
    </row>
    <row r="11" spans="1:8" ht="77.2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D12*$H$10*12</f>
        <v>1412.16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2" si="0">D13*$H$10*12</f>
        <v>1835.808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1.36</v>
      </c>
      <c r="E14" s="176">
        <f t="shared" si="0"/>
        <v>4801.3440000000001</v>
      </c>
      <c r="F14" s="39"/>
    </row>
    <row r="15" spans="1:8" ht="38.25">
      <c r="A15" s="14" t="s">
        <v>121</v>
      </c>
      <c r="B15" s="11" t="s">
        <v>14</v>
      </c>
      <c r="C15" s="11" t="s">
        <v>8</v>
      </c>
      <c r="D15" s="12">
        <v>0.6</v>
      </c>
      <c r="E15" s="176">
        <f t="shared" si="0"/>
        <v>2118.2399999999998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0.36</v>
      </c>
      <c r="E16" s="176">
        <f t="shared" si="0"/>
        <v>1270.944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8.98</v>
      </c>
      <c r="E17" s="176">
        <f t="shared" si="0"/>
        <v>31702.992000000002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11226.672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0.28000000000000003</v>
      </c>
      <c r="E19" s="176">
        <f t="shared" si="0"/>
        <v>988.51200000000006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3459.7919999999995</v>
      </c>
      <c r="F20" s="39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76">
        <f t="shared" si="0"/>
        <v>1235.6399999999999</v>
      </c>
      <c r="F21" s="39"/>
      <c r="G21" s="116"/>
    </row>
    <row r="22" spans="1:7" ht="25.5">
      <c r="A22" s="14" t="s">
        <v>19</v>
      </c>
      <c r="B22" s="11" t="s">
        <v>14</v>
      </c>
      <c r="C22" s="11" t="s">
        <v>8</v>
      </c>
      <c r="D22" s="11">
        <v>1.61</v>
      </c>
      <c r="E22" s="176">
        <f t="shared" si="0"/>
        <v>5683.9440000000004</v>
      </c>
      <c r="F22" s="39"/>
      <c r="G22" s="116"/>
    </row>
    <row r="23" spans="1:7" ht="25.5">
      <c r="A23" s="21" t="s">
        <v>136</v>
      </c>
      <c r="B23" s="22"/>
      <c r="C23" s="11" t="s">
        <v>8</v>
      </c>
      <c r="D23" s="22">
        <v>2.27</v>
      </c>
      <c r="E23" s="13">
        <f>D23*7*H10</f>
        <v>4674.8379999999997</v>
      </c>
      <c r="F23" s="39"/>
    </row>
    <row r="24" spans="1:7" ht="25.5">
      <c r="A24" s="21" t="s">
        <v>297</v>
      </c>
      <c r="B24" s="22"/>
      <c r="C24" s="22" t="s">
        <v>126</v>
      </c>
      <c r="D24" s="22"/>
      <c r="E24" s="23">
        <v>5226</v>
      </c>
      <c r="F24" s="39"/>
    </row>
    <row r="25" spans="1:7" ht="19.5" thickBot="1">
      <c r="A25" s="16" t="s">
        <v>32</v>
      </c>
      <c r="B25" s="17"/>
      <c r="C25" s="17"/>
      <c r="D25" s="84"/>
      <c r="E25" s="115">
        <f>SUM(E12:E24)</f>
        <v>75636.885999999999</v>
      </c>
      <c r="F25" s="40"/>
      <c r="G25" s="116"/>
    </row>
    <row r="26" spans="1:7">
      <c r="A26" s="5"/>
      <c r="B26" s="5"/>
      <c r="C26" s="5"/>
      <c r="D26" s="5"/>
      <c r="E26" s="6"/>
      <c r="F26" s="6"/>
    </row>
    <row r="27" spans="1:7" ht="31.5" customHeight="1">
      <c r="A27" s="233" t="s">
        <v>415</v>
      </c>
      <c r="B27" s="233"/>
      <c r="C27" s="233"/>
      <c r="D27" s="233"/>
      <c r="E27" s="233"/>
      <c r="F27" s="100"/>
    </row>
    <row r="28" spans="1:7">
      <c r="A28" s="5"/>
      <c r="B28" s="5"/>
      <c r="C28" s="5"/>
      <c r="D28" s="5"/>
      <c r="E28" s="6"/>
      <c r="F28" s="6"/>
    </row>
    <row r="29" spans="1:7" ht="33.75" customHeight="1">
      <c r="A29" s="233" t="s">
        <v>228</v>
      </c>
      <c r="B29" s="233"/>
      <c r="C29" s="233"/>
      <c r="D29" s="233"/>
      <c r="E29" s="233"/>
      <c r="F29" s="100"/>
    </row>
    <row r="30" spans="1:7">
      <c r="A30" s="5"/>
      <c r="B30" s="5"/>
      <c r="C30" s="5"/>
      <c r="D30" s="5"/>
      <c r="E30" s="6"/>
      <c r="F30" s="6"/>
    </row>
    <row r="31" spans="1:7" ht="30.75" customHeight="1">
      <c r="A31" s="233" t="s">
        <v>99</v>
      </c>
      <c r="B31" s="233"/>
      <c r="C31" s="233"/>
      <c r="D31" s="233"/>
      <c r="E31" s="233"/>
      <c r="F31" s="101"/>
    </row>
    <row r="32" spans="1:7">
      <c r="A32" s="136"/>
      <c r="B32" s="136"/>
      <c r="C32" s="136"/>
      <c r="D32" s="136"/>
      <c r="E32" s="136"/>
      <c r="F32" s="6"/>
    </row>
    <row r="33" spans="1:6" ht="28.5" customHeight="1">
      <c r="A33" s="233" t="s">
        <v>21</v>
      </c>
      <c r="B33" s="233"/>
      <c r="C33" s="233"/>
      <c r="D33" s="233"/>
      <c r="E33" s="233"/>
      <c r="F33" s="100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5" t="s">
        <v>22</v>
      </c>
      <c r="B36" s="235"/>
      <c r="C36" s="235"/>
      <c r="D36" s="235"/>
      <c r="E36" s="235"/>
      <c r="F36" s="102"/>
    </row>
    <row r="37" spans="1:6">
      <c r="A37" s="5"/>
      <c r="B37" s="5"/>
      <c r="C37" s="5"/>
      <c r="D37" s="5"/>
      <c r="E37" s="6"/>
      <c r="F37" s="6"/>
    </row>
    <row r="38" spans="1:6">
      <c r="A38" s="5" t="s">
        <v>23</v>
      </c>
      <c r="B38" s="5" t="s">
        <v>222</v>
      </c>
      <c r="C38" s="5"/>
      <c r="D38" s="5"/>
      <c r="E38" s="6" t="s">
        <v>25</v>
      </c>
      <c r="F38" s="6"/>
    </row>
    <row r="39" spans="1:6">
      <c r="A39" s="5"/>
      <c r="B39" s="234" t="s">
        <v>223</v>
      </c>
      <c r="C39" s="234"/>
      <c r="D39" s="234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28</v>
      </c>
      <c r="B42" s="5" t="s">
        <v>24</v>
      </c>
      <c r="C42" s="5"/>
      <c r="D42" s="5"/>
      <c r="E42" s="6" t="s">
        <v>25</v>
      </c>
      <c r="F42" s="6"/>
    </row>
    <row r="43" spans="1:6">
      <c r="A43" s="5"/>
      <c r="B43" s="232" t="s">
        <v>26</v>
      </c>
      <c r="C43" s="232"/>
      <c r="D43" s="232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70" spans="1:1">
      <c r="A70" t="s">
        <v>105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66"/>
  <sheetViews>
    <sheetView topLeftCell="A9" workbookViewId="0">
      <selection activeCell="F16" sqref="F16:G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140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229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77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282.89999999999998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D12*$H$10*12</f>
        <v>1357.92</v>
      </c>
      <c r="F12" s="38"/>
    </row>
    <row r="13" spans="1:8" ht="60">
      <c r="A13" s="175" t="s">
        <v>115</v>
      </c>
      <c r="B13" s="12" t="s">
        <v>114</v>
      </c>
      <c r="C13" s="11" t="s">
        <v>8</v>
      </c>
      <c r="D13" s="15">
        <v>0.52</v>
      </c>
      <c r="E13" s="176">
        <f t="shared" ref="E13:E22" si="0">D13*$H$10*12</f>
        <v>1765.296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1.06</v>
      </c>
      <c r="E14" s="176">
        <f t="shared" si="0"/>
        <v>3598.4879999999994</v>
      </c>
      <c r="F14" s="39"/>
    </row>
    <row r="15" spans="1:8" ht="51">
      <c r="A15" s="14" t="s">
        <v>34</v>
      </c>
      <c r="B15" s="11" t="s">
        <v>14</v>
      </c>
      <c r="C15" s="11" t="s">
        <v>8</v>
      </c>
      <c r="D15" s="12">
        <v>1.04</v>
      </c>
      <c r="E15" s="176">
        <f t="shared" si="0"/>
        <v>3530.5920000000001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0.34</v>
      </c>
      <c r="E16" s="176">
        <v>1241.99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6.68</v>
      </c>
      <c r="E17" s="176">
        <f t="shared" si="0"/>
        <v>22677.263999999996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2.98</v>
      </c>
      <c r="E18" s="176">
        <f t="shared" si="0"/>
        <v>10116.503999999999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0.26</v>
      </c>
      <c r="E19" s="176">
        <f t="shared" si="0"/>
        <v>882.64800000000002</v>
      </c>
      <c r="F19" s="39"/>
      <c r="G19" s="116"/>
    </row>
    <row r="20" spans="1:7" ht="25.5">
      <c r="A20" s="14" t="s">
        <v>15</v>
      </c>
      <c r="B20" s="11" t="s">
        <v>16</v>
      </c>
      <c r="C20" s="11" t="s">
        <v>8</v>
      </c>
      <c r="D20" s="12">
        <v>0.89</v>
      </c>
      <c r="E20" s="176">
        <f t="shared" si="0"/>
        <v>3021.3719999999998</v>
      </c>
      <c r="F20" s="39"/>
    </row>
    <row r="21" spans="1:7" ht="25.5">
      <c r="A21" s="14" t="s">
        <v>18</v>
      </c>
      <c r="B21" s="11" t="s">
        <v>16</v>
      </c>
      <c r="C21" s="11" t="s">
        <v>8</v>
      </c>
      <c r="D21" s="11">
        <v>0.32</v>
      </c>
      <c r="E21" s="176">
        <f t="shared" si="0"/>
        <v>1086.3359999999998</v>
      </c>
      <c r="F21" s="39"/>
      <c r="G21" s="116"/>
    </row>
    <row r="22" spans="1:7" ht="25.5">
      <c r="A22" s="14" t="s">
        <v>19</v>
      </c>
      <c r="B22" s="11" t="s">
        <v>14</v>
      </c>
      <c r="C22" s="11" t="s">
        <v>8</v>
      </c>
      <c r="D22" s="11">
        <v>0.56999999999999995</v>
      </c>
      <c r="E22" s="176">
        <f t="shared" si="0"/>
        <v>1935.0359999999998</v>
      </c>
      <c r="F22" s="39"/>
      <c r="G22" s="116"/>
    </row>
    <row r="23" spans="1:7" ht="25.5">
      <c r="A23" s="21" t="s">
        <v>297</v>
      </c>
      <c r="B23" s="22"/>
      <c r="C23" s="22" t="s">
        <v>126</v>
      </c>
      <c r="D23" s="22"/>
      <c r="E23" s="185">
        <v>5226</v>
      </c>
      <c r="F23" s="39"/>
      <c r="G23" s="116"/>
    </row>
    <row r="24" spans="1:7" ht="19.5" thickBot="1">
      <c r="A24" s="16" t="s">
        <v>32</v>
      </c>
      <c r="B24" s="17"/>
      <c r="C24" s="17"/>
      <c r="D24" s="84"/>
      <c r="E24" s="115">
        <f>SUM(E12:E23)</f>
        <v>56439.446000000004</v>
      </c>
      <c r="F24" s="40"/>
      <c r="G24" s="116"/>
    </row>
    <row r="25" spans="1:7">
      <c r="A25" s="5"/>
      <c r="B25" s="5"/>
      <c r="C25" s="5"/>
      <c r="D25" s="5"/>
      <c r="E25" s="6"/>
      <c r="F25" s="6"/>
    </row>
    <row r="26" spans="1:7" ht="30.75" customHeight="1">
      <c r="A26" s="233" t="s">
        <v>330</v>
      </c>
      <c r="B26" s="233"/>
      <c r="C26" s="233"/>
      <c r="D26" s="233"/>
      <c r="E26" s="233"/>
      <c r="F26" s="100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33" t="s">
        <v>230</v>
      </c>
      <c r="B28" s="233"/>
      <c r="C28" s="233"/>
      <c r="D28" s="233"/>
      <c r="E28" s="233"/>
      <c r="F28" s="100"/>
    </row>
    <row r="29" spans="1:7">
      <c r="A29" s="5"/>
      <c r="B29" s="5"/>
      <c r="C29" s="5"/>
      <c r="D29" s="5"/>
      <c r="E29" s="6"/>
      <c r="F29" s="6"/>
    </row>
    <row r="30" spans="1:7" ht="27" customHeight="1">
      <c r="A30" s="233" t="s">
        <v>99</v>
      </c>
      <c r="B30" s="233"/>
      <c r="C30" s="233"/>
      <c r="D30" s="233"/>
      <c r="E30" s="233"/>
      <c r="F30" s="101"/>
    </row>
    <row r="31" spans="1:7">
      <c r="A31" s="136"/>
      <c r="B31" s="136"/>
      <c r="C31" s="136"/>
      <c r="D31" s="136"/>
      <c r="E31" s="136"/>
      <c r="F31" s="6"/>
    </row>
    <row r="32" spans="1:7" ht="28.5" customHeight="1">
      <c r="A32" s="233" t="s">
        <v>21</v>
      </c>
      <c r="B32" s="233"/>
      <c r="C32" s="233"/>
      <c r="D32" s="233"/>
      <c r="E32" s="233"/>
      <c r="F32" s="100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35" t="s">
        <v>22</v>
      </c>
      <c r="B35" s="235"/>
      <c r="C35" s="235"/>
      <c r="D35" s="235"/>
      <c r="E35" s="235"/>
      <c r="F35" s="102"/>
    </row>
    <row r="36" spans="1:6">
      <c r="A36" s="5"/>
      <c r="B36" s="5"/>
      <c r="C36" s="5"/>
      <c r="D36" s="5"/>
      <c r="E36" s="6"/>
      <c r="F36" s="6"/>
    </row>
    <row r="37" spans="1:6">
      <c r="A37" s="5" t="s">
        <v>23</v>
      </c>
      <c r="B37" s="5" t="s">
        <v>222</v>
      </c>
      <c r="C37" s="5"/>
      <c r="D37" s="5"/>
      <c r="E37" s="6" t="s">
        <v>25</v>
      </c>
      <c r="F37" s="6"/>
    </row>
    <row r="38" spans="1:6">
      <c r="A38" s="5"/>
      <c r="B38" s="234" t="s">
        <v>223</v>
      </c>
      <c r="C38" s="234"/>
      <c r="D38" s="234"/>
      <c r="E38" s="6" t="s">
        <v>27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28</v>
      </c>
      <c r="B41" s="5" t="s">
        <v>24</v>
      </c>
      <c r="C41" s="5"/>
      <c r="D41" s="5"/>
      <c r="E41" s="6" t="s">
        <v>25</v>
      </c>
      <c r="F41" s="6"/>
    </row>
    <row r="42" spans="1:6">
      <c r="A42" s="5"/>
      <c r="B42" s="232" t="s">
        <v>26</v>
      </c>
      <c r="C42" s="232"/>
      <c r="D42" s="232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66" spans="1:1">
      <c r="A66" t="s">
        <v>105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45"/>
  <sheetViews>
    <sheetView topLeftCell="A13" workbookViewId="0">
      <selection activeCell="A24" sqref="A24:C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.75" customHeight="1">
      <c r="A7" s="233" t="s">
        <v>231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78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301.5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D12*$H$10*12</f>
        <v>1447.2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D13*$H$10*12</f>
        <v>1881.3600000000001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1.33</v>
      </c>
      <c r="E14" s="176">
        <f t="shared" si="0"/>
        <v>4811.9400000000005</v>
      </c>
      <c r="F14" s="39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2170.8000000000002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0.18</v>
      </c>
      <c r="E16" s="176">
        <f t="shared" si="0"/>
        <v>651.24</v>
      </c>
      <c r="F16" s="39"/>
    </row>
    <row r="17" spans="1:7" ht="28.5" customHeight="1">
      <c r="A17" s="14" t="s">
        <v>13</v>
      </c>
      <c r="B17" s="11" t="s">
        <v>107</v>
      </c>
      <c r="C17" s="11" t="s">
        <v>8</v>
      </c>
      <c r="D17" s="11">
        <v>5.97</v>
      </c>
      <c r="E17" s="176">
        <f t="shared" si="0"/>
        <v>21599.46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11505.240000000002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0.24</v>
      </c>
      <c r="E19" s="176">
        <f t="shared" si="0"/>
        <v>868.31999999999994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3545.6399999999994</v>
      </c>
      <c r="F20" s="39"/>
    </row>
    <row r="21" spans="1:7" ht="25.5">
      <c r="A21" s="14" t="s">
        <v>75</v>
      </c>
      <c r="B21" s="11" t="s">
        <v>16</v>
      </c>
      <c r="C21" s="11" t="s">
        <v>8</v>
      </c>
      <c r="D21" s="83">
        <v>1.69</v>
      </c>
      <c r="E21" s="176">
        <f t="shared" si="0"/>
        <v>6114.42</v>
      </c>
      <c r="F21" s="39"/>
      <c r="G21" s="116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1266.3</v>
      </c>
      <c r="F22" s="39"/>
      <c r="G22" s="116"/>
    </row>
    <row r="23" spans="1:7" ht="24.75" customHeight="1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5824.9800000000005</v>
      </c>
      <c r="F23" s="39"/>
      <c r="G23" s="116"/>
    </row>
    <row r="24" spans="1:7" ht="24.75" customHeight="1">
      <c r="A24" s="21" t="s">
        <v>136</v>
      </c>
      <c r="B24" s="22"/>
      <c r="C24" s="22" t="s">
        <v>126</v>
      </c>
      <c r="D24" s="22"/>
      <c r="E24" s="185">
        <v>4400</v>
      </c>
      <c r="F24" s="39"/>
      <c r="G24" s="116"/>
    </row>
    <row r="25" spans="1:7" ht="29.25" customHeight="1">
      <c r="A25" s="21" t="s">
        <v>297</v>
      </c>
      <c r="B25" s="22"/>
      <c r="C25" s="22" t="s">
        <v>126</v>
      </c>
      <c r="D25" s="22"/>
      <c r="E25" s="23">
        <v>5226</v>
      </c>
      <c r="F25" s="39"/>
      <c r="G25" s="116"/>
    </row>
    <row r="26" spans="1:7" ht="19.5" thickBot="1">
      <c r="A26" s="16" t="s">
        <v>32</v>
      </c>
      <c r="B26" s="17"/>
      <c r="C26" s="17"/>
      <c r="D26" s="84"/>
      <c r="E26" s="115">
        <f>SUM(E12:E25)</f>
        <v>71312.900000000009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0" customHeight="1">
      <c r="A28" s="233" t="s">
        <v>331</v>
      </c>
      <c r="B28" s="233"/>
      <c r="C28" s="233"/>
      <c r="D28" s="233"/>
      <c r="E28" s="233"/>
      <c r="F28" s="100"/>
    </row>
    <row r="29" spans="1:7">
      <c r="A29" s="5"/>
      <c r="B29" s="5"/>
      <c r="C29" s="5"/>
      <c r="D29" s="5"/>
      <c r="E29" s="6"/>
      <c r="F29" s="6"/>
    </row>
    <row r="30" spans="1:7" ht="30.75" customHeight="1">
      <c r="A30" s="233" t="s">
        <v>232</v>
      </c>
      <c r="B30" s="233"/>
      <c r="C30" s="233"/>
      <c r="D30" s="233"/>
      <c r="E30" s="233"/>
      <c r="F30" s="100"/>
    </row>
    <row r="31" spans="1:7">
      <c r="A31" s="5"/>
      <c r="B31" s="5"/>
      <c r="C31" s="5"/>
      <c r="D31" s="5"/>
      <c r="E31" s="6"/>
      <c r="F31" s="6"/>
    </row>
    <row r="32" spans="1:7" ht="31.5" customHeight="1">
      <c r="A32" s="233" t="s">
        <v>99</v>
      </c>
      <c r="B32" s="233"/>
      <c r="C32" s="233"/>
      <c r="D32" s="233"/>
      <c r="E32" s="233"/>
      <c r="F32" s="101"/>
    </row>
    <row r="33" spans="1:6">
      <c r="A33" s="136"/>
      <c r="B33" s="136"/>
      <c r="C33" s="136"/>
      <c r="D33" s="136"/>
      <c r="E33" s="136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100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102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59"/>
  <sheetViews>
    <sheetView topLeftCell="A10" workbookViewId="0">
      <selection activeCell="F16" sqref="F16:H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425781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3" t="s">
        <v>233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79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270.5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0.2</v>
      </c>
      <c r="E12" s="176">
        <f>D12*$H$10*12</f>
        <v>649.20000000000005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2" si="0">D13*$H$10*12</f>
        <v>1687.92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1.1100000000000001</v>
      </c>
      <c r="E14" s="176">
        <f t="shared" si="0"/>
        <v>3603.0600000000004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1947.6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0.18</v>
      </c>
      <c r="E16" s="176">
        <v>1011.99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6.63</v>
      </c>
      <c r="E17" s="176">
        <f t="shared" si="0"/>
        <v>21520.98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10322.280000000001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</v>
      </c>
      <c r="E19" s="176">
        <f t="shared" si="0"/>
        <v>649.20000000000005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3181.08</v>
      </c>
      <c r="F20" s="39"/>
    </row>
    <row r="21" spans="1:7" ht="25.5">
      <c r="A21" s="14" t="s">
        <v>75</v>
      </c>
      <c r="B21" s="11" t="s">
        <v>16</v>
      </c>
      <c r="C21" s="11" t="s">
        <v>8</v>
      </c>
      <c r="D21" s="83">
        <v>1.69</v>
      </c>
      <c r="E21" s="176">
        <f t="shared" si="0"/>
        <v>5485.74</v>
      </c>
      <c r="F21" s="39"/>
      <c r="G21" s="116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1136.0999999999999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76">
        <f>D23*$H$10*12</f>
        <v>5226.0600000000004</v>
      </c>
      <c r="F23" s="39"/>
      <c r="G23" s="116"/>
    </row>
    <row r="24" spans="1:7" ht="25.5">
      <c r="A24" s="21" t="s">
        <v>297</v>
      </c>
      <c r="B24" s="22"/>
      <c r="C24" s="22" t="s">
        <v>126</v>
      </c>
      <c r="D24" s="22"/>
      <c r="E24" s="185">
        <v>5226</v>
      </c>
      <c r="F24" s="39"/>
      <c r="G24" s="116"/>
    </row>
    <row r="25" spans="1:7" ht="19.5" thickBot="1">
      <c r="A25" s="16" t="s">
        <v>32</v>
      </c>
      <c r="B25" s="17"/>
      <c r="C25" s="17"/>
      <c r="D25" s="84"/>
      <c r="E25" s="115">
        <f>SUM(E12:E24)</f>
        <v>61647.209999999992</v>
      </c>
      <c r="F25" s="40"/>
      <c r="G25" s="116"/>
    </row>
    <row r="26" spans="1:7">
      <c r="A26" s="5"/>
      <c r="B26" s="5"/>
      <c r="C26" s="5"/>
      <c r="D26" s="5"/>
      <c r="E26" s="6"/>
      <c r="F26" s="6"/>
    </row>
    <row r="27" spans="1:7" ht="33" customHeight="1">
      <c r="A27" s="233" t="s">
        <v>332</v>
      </c>
      <c r="B27" s="233"/>
      <c r="C27" s="233"/>
      <c r="D27" s="233"/>
      <c r="E27" s="233"/>
      <c r="F27" s="100"/>
    </row>
    <row r="28" spans="1:7">
      <c r="A28" s="5"/>
      <c r="B28" s="5"/>
      <c r="C28" s="5"/>
      <c r="D28" s="5"/>
      <c r="E28" s="6"/>
      <c r="F28" s="6"/>
    </row>
    <row r="29" spans="1:7" ht="32.25" customHeight="1">
      <c r="A29" s="233" t="s">
        <v>399</v>
      </c>
      <c r="B29" s="233"/>
      <c r="C29" s="233"/>
      <c r="D29" s="233"/>
      <c r="E29" s="233"/>
      <c r="F29" s="100"/>
    </row>
    <row r="30" spans="1:7">
      <c r="A30" s="5"/>
      <c r="B30" s="5"/>
      <c r="C30" s="5"/>
      <c r="D30" s="5"/>
      <c r="E30" s="6"/>
      <c r="F30" s="6"/>
    </row>
    <row r="31" spans="1:7" ht="31.5" customHeight="1">
      <c r="A31" s="233" t="s">
        <v>99</v>
      </c>
      <c r="B31" s="233"/>
      <c r="C31" s="233"/>
      <c r="D31" s="233"/>
      <c r="E31" s="233"/>
      <c r="F31" s="101"/>
    </row>
    <row r="32" spans="1:7">
      <c r="A32" s="136"/>
      <c r="B32" s="136"/>
      <c r="C32" s="136"/>
      <c r="D32" s="136"/>
      <c r="E32" s="136"/>
      <c r="F32" s="6"/>
    </row>
    <row r="33" spans="1:6" ht="28.5" customHeight="1">
      <c r="A33" s="233" t="s">
        <v>21</v>
      </c>
      <c r="B33" s="233"/>
      <c r="C33" s="233"/>
      <c r="D33" s="233"/>
      <c r="E33" s="233"/>
      <c r="F33" s="100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5" t="s">
        <v>22</v>
      </c>
      <c r="B36" s="235"/>
      <c r="C36" s="235"/>
      <c r="D36" s="235"/>
      <c r="E36" s="235"/>
      <c r="F36" s="102"/>
    </row>
    <row r="37" spans="1:6">
      <c r="A37" s="5"/>
      <c r="B37" s="5"/>
      <c r="C37" s="5"/>
      <c r="D37" s="5"/>
      <c r="E37" s="6"/>
      <c r="F37" s="6"/>
    </row>
    <row r="38" spans="1:6">
      <c r="A38" s="5" t="s">
        <v>23</v>
      </c>
      <c r="B38" s="5" t="s">
        <v>222</v>
      </c>
      <c r="C38" s="5"/>
      <c r="D38" s="5"/>
      <c r="E38" s="6" t="s">
        <v>25</v>
      </c>
      <c r="F38" s="6"/>
    </row>
    <row r="39" spans="1:6">
      <c r="A39" s="5"/>
      <c r="B39" s="234" t="s">
        <v>223</v>
      </c>
      <c r="C39" s="234"/>
      <c r="D39" s="234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28</v>
      </c>
      <c r="B42" s="5" t="s">
        <v>24</v>
      </c>
      <c r="C42" s="5"/>
      <c r="D42" s="5"/>
      <c r="E42" s="6" t="s">
        <v>25</v>
      </c>
      <c r="F42" s="6"/>
    </row>
    <row r="43" spans="1:6">
      <c r="A43" s="5"/>
      <c r="B43" s="232" t="s">
        <v>26</v>
      </c>
      <c r="C43" s="232"/>
      <c r="D43" s="232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59" spans="1:1">
      <c r="A59" t="s">
        <v>105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8"/>
  <sheetViews>
    <sheetView topLeftCell="A13" workbookViewId="0">
      <selection activeCell="E25" sqref="E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6" t="s">
        <v>0</v>
      </c>
      <c r="B1" s="236"/>
      <c r="C1" s="236"/>
      <c r="D1" s="236"/>
      <c r="E1" s="236"/>
    </row>
    <row r="2" spans="1:7" ht="36" customHeight="1">
      <c r="A2" s="237" t="s">
        <v>1</v>
      </c>
      <c r="B2" s="237"/>
      <c r="C2" s="237"/>
      <c r="D2" s="237"/>
      <c r="E2" s="237"/>
    </row>
    <row r="3" spans="1:7">
      <c r="A3" s="1"/>
      <c r="B3" s="1"/>
      <c r="C3" s="1"/>
      <c r="D3" s="1"/>
      <c r="E3" s="2"/>
    </row>
    <row r="4" spans="1:7" ht="15" customHeight="1">
      <c r="A4" s="25" t="s">
        <v>2</v>
      </c>
      <c r="B4" s="1"/>
      <c r="C4" s="1"/>
      <c r="D4" s="238" t="s">
        <v>143</v>
      </c>
      <c r="E4" s="238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112.5" customHeight="1">
      <c r="A7" s="233" t="s">
        <v>156</v>
      </c>
      <c r="B7" s="233"/>
      <c r="C7" s="233"/>
      <c r="D7" s="233"/>
      <c r="E7" s="233"/>
    </row>
    <row r="8" spans="1:7">
      <c r="A8" s="3"/>
      <c r="B8" s="3"/>
      <c r="C8" s="3"/>
      <c r="D8" s="3"/>
      <c r="E8" s="4"/>
    </row>
    <row r="9" spans="1:7" ht="45.75" customHeight="1">
      <c r="A9" s="233" t="s">
        <v>36</v>
      </c>
      <c r="B9" s="233"/>
      <c r="C9" s="233"/>
      <c r="D9" s="233"/>
      <c r="E9" s="233"/>
    </row>
    <row r="10" spans="1:7" ht="15.75" thickBot="1">
      <c r="A10" s="5"/>
      <c r="B10" s="5"/>
      <c r="C10" s="5"/>
      <c r="D10" s="5"/>
      <c r="E10" s="6"/>
      <c r="G10">
        <f>41.1+430.2</f>
        <v>471.3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0.4*12*G10</f>
        <v>2262.2400000000002</v>
      </c>
    </row>
    <row r="13" spans="1:7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>D13*12*G10</f>
        <v>2940.9120000000003</v>
      </c>
    </row>
    <row r="14" spans="1:7" ht="51">
      <c r="A14" s="14" t="s">
        <v>9</v>
      </c>
      <c r="B14" s="11" t="s">
        <v>107</v>
      </c>
      <c r="C14" s="11" t="s">
        <v>10</v>
      </c>
      <c r="D14" s="12">
        <v>1.98</v>
      </c>
      <c r="E14" s="13">
        <f>D14*12*G10</f>
        <v>11198.088</v>
      </c>
    </row>
    <row r="15" spans="1:7" ht="51">
      <c r="A15" s="14" t="s">
        <v>34</v>
      </c>
      <c r="B15" s="11" t="s">
        <v>14</v>
      </c>
      <c r="C15" s="11" t="s">
        <v>8</v>
      </c>
      <c r="D15" s="12">
        <v>0.6</v>
      </c>
      <c r="E15" s="13">
        <f>D15*12*G10</f>
        <v>3393.3599999999997</v>
      </c>
    </row>
    <row r="16" spans="1:7" ht="51">
      <c r="A16" s="14" t="s">
        <v>11</v>
      </c>
      <c r="B16" s="11" t="s">
        <v>107</v>
      </c>
      <c r="C16" s="11" t="s">
        <v>12</v>
      </c>
      <c r="D16" s="12">
        <v>0.96</v>
      </c>
      <c r="E16" s="142">
        <f>D16*12*G10</f>
        <v>5429.3760000000002</v>
      </c>
      <c r="G16" s="116"/>
    </row>
    <row r="17" spans="1:7" ht="42" customHeight="1">
      <c r="A17" s="14" t="s">
        <v>13</v>
      </c>
      <c r="B17" s="11" t="s">
        <v>107</v>
      </c>
      <c r="C17" s="11" t="s">
        <v>8</v>
      </c>
      <c r="D17" s="11">
        <v>7.65</v>
      </c>
      <c r="E17" s="13">
        <f>D17*12*G10</f>
        <v>43265.340000000004</v>
      </c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>D18*12*G10</f>
        <v>17984.808000000001</v>
      </c>
    </row>
    <row r="19" spans="1:7">
      <c r="A19" s="14" t="s">
        <v>33</v>
      </c>
      <c r="B19" s="11" t="s">
        <v>107</v>
      </c>
      <c r="C19" s="11" t="s">
        <v>8</v>
      </c>
      <c r="D19" s="12">
        <v>0.23</v>
      </c>
      <c r="E19" s="13">
        <f>D19*12*G10</f>
        <v>1300.7880000000002</v>
      </c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>D20*12*G10</f>
        <v>5542.4880000000003</v>
      </c>
    </row>
    <row r="21" spans="1:7" ht="22.5" customHeight="1">
      <c r="A21" s="14" t="s">
        <v>37</v>
      </c>
      <c r="B21" s="11" t="s">
        <v>14</v>
      </c>
      <c r="C21" s="11" t="s">
        <v>8</v>
      </c>
      <c r="D21" s="15">
        <v>1.69</v>
      </c>
      <c r="E21" s="142">
        <f>D21*12*G10</f>
        <v>9557.9639999999999</v>
      </c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>D22*12*G10</f>
        <v>1979.4599999999998</v>
      </c>
    </row>
    <row r="23" spans="1:7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3">
        <f>D23*12*G10</f>
        <v>6221.1600000000008</v>
      </c>
      <c r="G23" s="116"/>
    </row>
    <row r="24" spans="1:7" ht="25.5">
      <c r="A24" s="21" t="s">
        <v>136</v>
      </c>
      <c r="B24" s="22"/>
      <c r="C24" s="11" t="s">
        <v>8</v>
      </c>
      <c r="D24" s="22">
        <v>3.29</v>
      </c>
      <c r="E24" s="23">
        <f>D24*7*G10</f>
        <v>10854.039000000001</v>
      </c>
    </row>
    <row r="25" spans="1:7" ht="25.5">
      <c r="A25" s="21" t="s">
        <v>297</v>
      </c>
      <c r="B25" s="22"/>
      <c r="C25" s="22" t="s">
        <v>126</v>
      </c>
      <c r="D25" s="22"/>
      <c r="E25" s="23">
        <v>5391</v>
      </c>
    </row>
    <row r="26" spans="1:7">
      <c r="A26" s="21" t="s">
        <v>303</v>
      </c>
      <c r="B26" s="22"/>
      <c r="C26" s="22" t="s">
        <v>126</v>
      </c>
      <c r="D26" s="22"/>
      <c r="E26" s="23">
        <v>2025</v>
      </c>
    </row>
    <row r="27" spans="1:7" ht="25.5">
      <c r="A27" s="21" t="s">
        <v>145</v>
      </c>
      <c r="B27" s="22"/>
      <c r="C27" s="22" t="s">
        <v>126</v>
      </c>
      <c r="D27" s="22"/>
      <c r="E27" s="23">
        <v>48852</v>
      </c>
    </row>
    <row r="28" spans="1:7" ht="19.5" thickBot="1">
      <c r="A28" s="16" t="s">
        <v>32</v>
      </c>
      <c r="B28" s="17"/>
      <c r="C28" s="17"/>
      <c r="D28" s="18"/>
      <c r="E28" s="115">
        <f>SUM(E12:E27)</f>
        <v>178198.02300000002</v>
      </c>
    </row>
    <row r="29" spans="1:7">
      <c r="A29" s="5"/>
      <c r="B29" s="5"/>
      <c r="C29" s="5"/>
      <c r="D29" s="5"/>
      <c r="E29" s="6" t="s">
        <v>127</v>
      </c>
    </row>
    <row r="30" spans="1:7" ht="32.25" customHeight="1">
      <c r="A30" s="233" t="s">
        <v>383</v>
      </c>
      <c r="B30" s="233"/>
      <c r="C30" s="233"/>
      <c r="D30" s="233"/>
      <c r="E30" s="233"/>
    </row>
    <row r="31" spans="1:7">
      <c r="A31" s="138"/>
      <c r="B31" s="138"/>
      <c r="C31" s="138"/>
      <c r="D31" s="138"/>
      <c r="E31" s="139"/>
    </row>
    <row r="32" spans="1:7" ht="31.5" customHeight="1">
      <c r="A32" s="239" t="s">
        <v>157</v>
      </c>
      <c r="B32" s="239"/>
      <c r="C32" s="239"/>
      <c r="D32" s="239"/>
      <c r="E32" s="239"/>
    </row>
    <row r="33" spans="1:5">
      <c r="A33" s="140"/>
      <c r="B33" s="140"/>
      <c r="C33" s="140"/>
      <c r="D33" s="140"/>
      <c r="E33" s="140"/>
    </row>
    <row r="34" spans="1:5" ht="32.25" customHeight="1">
      <c r="A34" s="239" t="s">
        <v>99</v>
      </c>
      <c r="B34" s="239"/>
      <c r="C34" s="239"/>
      <c r="D34" s="239"/>
      <c r="E34" s="239"/>
    </row>
    <row r="35" spans="1:5">
      <c r="A35" s="216"/>
      <c r="B35" s="216"/>
      <c r="C35" s="216"/>
      <c r="D35" s="216"/>
      <c r="E35" s="217"/>
    </row>
    <row r="36" spans="1:5">
      <c r="A36" s="240" t="s">
        <v>46</v>
      </c>
      <c r="B36" s="240"/>
      <c r="C36" s="240"/>
      <c r="D36" s="240"/>
      <c r="E36" s="240"/>
    </row>
    <row r="37" spans="1:5">
      <c r="A37" s="216"/>
      <c r="B37" s="216"/>
      <c r="C37" s="216"/>
      <c r="D37" s="216"/>
      <c r="E37" s="217"/>
    </row>
    <row r="38" spans="1:5" ht="28.5" customHeight="1">
      <c r="A38" s="239" t="s">
        <v>21</v>
      </c>
      <c r="B38" s="239"/>
      <c r="C38" s="239"/>
      <c r="D38" s="239"/>
      <c r="E38" s="239"/>
    </row>
    <row r="39" spans="1:5" ht="28.5" customHeight="1">
      <c r="A39" s="117"/>
      <c r="B39" s="117"/>
      <c r="C39" s="117"/>
      <c r="D39" s="117"/>
      <c r="E39" s="117"/>
    </row>
    <row r="40" spans="1:5">
      <c r="A40" s="235" t="s">
        <v>22</v>
      </c>
      <c r="B40" s="235"/>
      <c r="C40" s="235"/>
      <c r="D40" s="235"/>
      <c r="E40" s="235"/>
    </row>
    <row r="41" spans="1:5">
      <c r="A41" s="5"/>
      <c r="B41" s="5"/>
      <c r="C41" s="5"/>
      <c r="D41" s="5"/>
      <c r="E41" s="6"/>
    </row>
    <row r="42" spans="1:5">
      <c r="A42" s="5" t="s">
        <v>23</v>
      </c>
      <c r="B42" s="5" t="s">
        <v>222</v>
      </c>
      <c r="C42" s="5"/>
      <c r="D42" s="5"/>
      <c r="E42" s="6" t="s">
        <v>25</v>
      </c>
    </row>
    <row r="43" spans="1:5">
      <c r="A43" s="5"/>
      <c r="B43" s="234" t="s">
        <v>223</v>
      </c>
      <c r="C43" s="234"/>
      <c r="D43" s="234"/>
      <c r="E43" s="6" t="s">
        <v>27</v>
      </c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 t="s">
        <v>28</v>
      </c>
      <c r="B46" s="5" t="s">
        <v>24</v>
      </c>
      <c r="C46" s="5"/>
      <c r="D46" s="5"/>
      <c r="E46" s="6" t="s">
        <v>25</v>
      </c>
    </row>
    <row r="47" spans="1:5">
      <c r="A47" s="5"/>
      <c r="B47" s="232" t="s">
        <v>26</v>
      </c>
      <c r="C47" s="232"/>
      <c r="D47" s="232"/>
      <c r="E47" s="6" t="s">
        <v>27</v>
      </c>
    </row>
    <row r="48" spans="1:5">
      <c r="A48" s="5"/>
      <c r="B48" s="5"/>
      <c r="C48" s="5"/>
      <c r="D48" s="5"/>
      <c r="E48" s="6"/>
    </row>
  </sheetData>
  <mergeCells count="13">
    <mergeCell ref="B47:D47"/>
    <mergeCell ref="A1:E1"/>
    <mergeCell ref="A2:E2"/>
    <mergeCell ref="D4:E4"/>
    <mergeCell ref="A7:E7"/>
    <mergeCell ref="A9:E9"/>
    <mergeCell ref="A30:E30"/>
    <mergeCell ref="A32:E32"/>
    <mergeCell ref="A34:E34"/>
    <mergeCell ref="A36:E36"/>
    <mergeCell ref="A40:E40"/>
    <mergeCell ref="B43:D43"/>
    <mergeCell ref="A38:E38"/>
  </mergeCells>
  <pageMargins left="0.24" right="0.21" top="0.26" bottom="0.24" header="0.3" footer="0.2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64"/>
  <sheetViews>
    <sheetView topLeftCell="A9" workbookViewId="0">
      <selection activeCell="F12" sqref="F12:G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425781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234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80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464.6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38.25">
      <c r="A12" s="14" t="s">
        <v>120</v>
      </c>
      <c r="B12" s="11" t="s">
        <v>107</v>
      </c>
      <c r="C12" s="11" t="s">
        <v>10</v>
      </c>
      <c r="D12" s="12">
        <v>0.46</v>
      </c>
      <c r="E12" s="13">
        <v>2700</v>
      </c>
      <c r="F12" s="39"/>
      <c r="G12" s="116"/>
    </row>
    <row r="13" spans="1:8" ht="38.25">
      <c r="A13" s="14" t="s">
        <v>121</v>
      </c>
      <c r="B13" s="11" t="s">
        <v>14</v>
      </c>
      <c r="C13" s="11" t="s">
        <v>8</v>
      </c>
      <c r="D13" s="12">
        <v>0.55000000000000004</v>
      </c>
      <c r="E13" s="13">
        <f t="shared" ref="E13:E20" si="0">D13*$H$10*12</f>
        <v>3066.3600000000006</v>
      </c>
      <c r="F13" s="39"/>
    </row>
    <row r="14" spans="1:8" ht="51">
      <c r="A14" s="14" t="s">
        <v>11</v>
      </c>
      <c r="B14" s="11" t="s">
        <v>107</v>
      </c>
      <c r="C14" s="11" t="s">
        <v>12</v>
      </c>
      <c r="D14" s="12">
        <v>0.25</v>
      </c>
      <c r="E14" s="13">
        <f t="shared" si="0"/>
        <v>1393.8000000000002</v>
      </c>
      <c r="F14" s="39"/>
      <c r="G14" s="116"/>
    </row>
    <row r="15" spans="1:8" ht="25.5">
      <c r="A15" s="14" t="s">
        <v>13</v>
      </c>
      <c r="B15" s="11" t="s">
        <v>107</v>
      </c>
      <c r="C15" s="11" t="s">
        <v>8</v>
      </c>
      <c r="D15" s="11">
        <v>4.7</v>
      </c>
      <c r="E15" s="13">
        <f t="shared" si="0"/>
        <v>26203.440000000002</v>
      </c>
      <c r="F15" s="39"/>
    </row>
    <row r="16" spans="1:8">
      <c r="A16" s="14" t="s">
        <v>29</v>
      </c>
      <c r="B16" s="11" t="s">
        <v>14</v>
      </c>
      <c r="C16" s="11" t="s">
        <v>8</v>
      </c>
      <c r="D16" s="12">
        <v>2.48</v>
      </c>
      <c r="E16" s="13">
        <f t="shared" si="0"/>
        <v>13826.496000000001</v>
      </c>
      <c r="F16" s="39"/>
    </row>
    <row r="17" spans="1:7">
      <c r="A17" s="14" t="s">
        <v>33</v>
      </c>
      <c r="B17" s="11" t="s">
        <v>107</v>
      </c>
      <c r="C17" s="11" t="s">
        <v>8</v>
      </c>
      <c r="D17" s="12">
        <v>0.19</v>
      </c>
      <c r="E17" s="13">
        <f t="shared" si="0"/>
        <v>1059.288</v>
      </c>
      <c r="F17" s="39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5463.6959999999999</v>
      </c>
      <c r="F18" s="39"/>
    </row>
    <row r="19" spans="1:7" ht="25.5">
      <c r="A19" s="14" t="s">
        <v>18</v>
      </c>
      <c r="B19" s="11" t="s">
        <v>16</v>
      </c>
      <c r="C19" s="11" t="s">
        <v>8</v>
      </c>
      <c r="D19" s="11">
        <v>0.35</v>
      </c>
      <c r="E19" s="13">
        <f t="shared" si="0"/>
        <v>1951.3199999999997</v>
      </c>
      <c r="F19" s="39"/>
      <c r="G19" s="116"/>
    </row>
    <row r="20" spans="1:7" ht="25.5">
      <c r="A20" s="14" t="s">
        <v>19</v>
      </c>
      <c r="B20" s="11" t="s">
        <v>14</v>
      </c>
      <c r="C20" s="11" t="s">
        <v>8</v>
      </c>
      <c r="D20" s="11">
        <v>1.61</v>
      </c>
      <c r="E20" s="13">
        <f t="shared" si="0"/>
        <v>8976.0720000000001</v>
      </c>
      <c r="F20" s="39"/>
      <c r="G20" s="116"/>
    </row>
    <row r="21" spans="1:7" ht="25.5">
      <c r="A21" s="21" t="s">
        <v>129</v>
      </c>
      <c r="B21" s="22"/>
      <c r="C21" s="22" t="s">
        <v>126</v>
      </c>
      <c r="D21" s="22"/>
      <c r="E21" s="207">
        <f>36766.85/1000*H10/2</f>
        <v>8540.9392549999993</v>
      </c>
      <c r="F21" s="39"/>
      <c r="G21" s="116"/>
    </row>
    <row r="22" spans="1:7" ht="25.5">
      <c r="A22" s="21" t="s">
        <v>297</v>
      </c>
      <c r="B22" s="22"/>
      <c r="C22" s="22" t="s">
        <v>126</v>
      </c>
      <c r="D22" s="22"/>
      <c r="E22" s="207">
        <v>5226</v>
      </c>
      <c r="F22" s="39"/>
      <c r="G22" s="116"/>
    </row>
    <row r="23" spans="1:7" ht="25.5">
      <c r="A23" s="21" t="s">
        <v>136</v>
      </c>
      <c r="B23" s="22"/>
      <c r="C23" s="22" t="s">
        <v>126</v>
      </c>
      <c r="D23" s="22"/>
      <c r="E23" s="207">
        <v>6600</v>
      </c>
      <c r="F23" s="39"/>
      <c r="G23" s="116"/>
    </row>
    <row r="24" spans="1:7">
      <c r="A24" s="21" t="s">
        <v>295</v>
      </c>
      <c r="B24" s="22"/>
      <c r="C24" s="22" t="s">
        <v>126</v>
      </c>
      <c r="D24" s="22"/>
      <c r="E24" s="207">
        <v>2400</v>
      </c>
      <c r="F24" s="39"/>
      <c r="G24" s="116"/>
    </row>
    <row r="25" spans="1:7">
      <c r="A25" s="21" t="s">
        <v>333</v>
      </c>
      <c r="B25" s="22"/>
      <c r="C25" s="22" t="s">
        <v>126</v>
      </c>
      <c r="D25" s="22"/>
      <c r="E25" s="206">
        <v>1364</v>
      </c>
      <c r="F25" s="39"/>
      <c r="G25" s="116"/>
    </row>
    <row r="26" spans="1:7" ht="19.5" thickBot="1">
      <c r="A26" s="16" t="s">
        <v>32</v>
      </c>
      <c r="B26" s="17"/>
      <c r="C26" s="17"/>
      <c r="D26" s="84"/>
      <c r="E26" s="115">
        <f>SUM(E12:E25)</f>
        <v>88771.411254999999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0.75" customHeight="1">
      <c r="A28" s="233" t="s">
        <v>334</v>
      </c>
      <c r="B28" s="233"/>
      <c r="C28" s="233"/>
      <c r="D28" s="233"/>
      <c r="E28" s="233"/>
      <c r="F28" s="100"/>
    </row>
    <row r="29" spans="1:7">
      <c r="A29" s="5"/>
      <c r="B29" s="5"/>
      <c r="C29" s="5"/>
      <c r="D29" s="5"/>
      <c r="E29" s="6"/>
      <c r="F29" s="6"/>
    </row>
    <row r="30" spans="1:7" ht="30.75" customHeight="1">
      <c r="A30" s="233" t="s">
        <v>235</v>
      </c>
      <c r="B30" s="233"/>
      <c r="C30" s="233"/>
      <c r="D30" s="233"/>
      <c r="E30" s="233"/>
      <c r="F30" s="100"/>
    </row>
    <row r="31" spans="1:7">
      <c r="A31" s="5"/>
      <c r="B31" s="5"/>
      <c r="C31" s="5"/>
      <c r="D31" s="5"/>
      <c r="E31" s="6"/>
      <c r="F31" s="6"/>
    </row>
    <row r="32" spans="1:7" ht="33" customHeight="1">
      <c r="A32" s="233" t="s">
        <v>99</v>
      </c>
      <c r="B32" s="233"/>
      <c r="C32" s="233"/>
      <c r="D32" s="233"/>
      <c r="E32" s="233"/>
      <c r="F32" s="101"/>
    </row>
    <row r="33" spans="1:6">
      <c r="A33" s="136"/>
      <c r="B33" s="136"/>
      <c r="C33" s="136"/>
      <c r="D33" s="136"/>
      <c r="E33" s="136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100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102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  <row r="64" spans="1:1">
      <c r="A64" t="s">
        <v>105</v>
      </c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68"/>
  <sheetViews>
    <sheetView topLeftCell="A7" workbookViewId="0">
      <selection activeCell="G11" sqref="G1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2.25" customHeight="1">
      <c r="A7" s="233" t="s">
        <v>387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81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276.60000000000002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0.2</v>
      </c>
      <c r="E12" s="13">
        <f t="shared" ref="E12:E14" si="0">D12*$H$10*12</f>
        <v>663.84000000000015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3">
        <f t="shared" si="0"/>
        <v>1725.9840000000004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1.45</v>
      </c>
      <c r="E14" s="13">
        <f t="shared" si="0"/>
        <v>4812.84</v>
      </c>
      <c r="F14" s="39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3">
        <f>D15*$H$10*12</f>
        <v>1991.52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0.34</v>
      </c>
      <c r="E16" s="13">
        <f t="shared" ref="E16:E23" si="1">D16*$H$10*12</f>
        <v>1128.5280000000002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8.0500000000000007</v>
      </c>
      <c r="E17" s="13">
        <f t="shared" si="1"/>
        <v>26719.560000000005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1"/>
        <v>10555.056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0.5</v>
      </c>
      <c r="E19" s="13">
        <f t="shared" si="1"/>
        <v>1659.6000000000001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1"/>
        <v>3252.8160000000007</v>
      </c>
      <c r="F20" s="39"/>
    </row>
    <row r="21" spans="1:7" ht="25.5">
      <c r="A21" s="14" t="s">
        <v>82</v>
      </c>
      <c r="B21" s="11" t="s">
        <v>16</v>
      </c>
      <c r="C21" s="11" t="s">
        <v>8</v>
      </c>
      <c r="D21" s="83">
        <v>0.61</v>
      </c>
      <c r="E21" s="13">
        <f t="shared" si="1"/>
        <v>2024.712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1"/>
        <v>1161.72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3">
        <f t="shared" si="1"/>
        <v>5343.9120000000012</v>
      </c>
      <c r="F23" s="39"/>
      <c r="G23" s="116"/>
    </row>
    <row r="24" spans="1:7" ht="25.5">
      <c r="A24" s="21" t="s">
        <v>129</v>
      </c>
      <c r="B24" s="22"/>
      <c r="C24" s="22" t="s">
        <v>126</v>
      </c>
      <c r="D24" s="22"/>
      <c r="E24" s="206">
        <f>36766.85/1000*H10/2</f>
        <v>5084.8553550000006</v>
      </c>
      <c r="F24" s="39"/>
      <c r="G24" s="116"/>
    </row>
    <row r="25" spans="1:7" ht="25.5">
      <c r="A25" s="21" t="s">
        <v>136</v>
      </c>
      <c r="B25" s="22"/>
      <c r="C25" s="11" t="s">
        <v>8</v>
      </c>
      <c r="D25" s="22">
        <v>2.41</v>
      </c>
      <c r="E25" s="13">
        <f>D25*7*H10</f>
        <v>4666.2420000000011</v>
      </c>
      <c r="F25" s="39"/>
    </row>
    <row r="26" spans="1:7" ht="25.5">
      <c r="A26" s="21" t="s">
        <v>297</v>
      </c>
      <c r="B26" s="22"/>
      <c r="C26" s="22" t="s">
        <v>126</v>
      </c>
      <c r="D26" s="22"/>
      <c r="E26" s="23">
        <v>5226</v>
      </c>
      <c r="F26" s="39"/>
    </row>
    <row r="27" spans="1:7" ht="18.75" customHeight="1">
      <c r="A27" s="21" t="s">
        <v>335</v>
      </c>
      <c r="B27" s="22"/>
      <c r="C27" s="22" t="s">
        <v>126</v>
      </c>
      <c r="D27" s="22"/>
      <c r="E27" s="23">
        <v>28000</v>
      </c>
      <c r="F27" s="39"/>
    </row>
    <row r="28" spans="1:7" ht="19.5" thickBot="1">
      <c r="A28" s="16" t="s">
        <v>32</v>
      </c>
      <c r="B28" s="17"/>
      <c r="C28" s="17"/>
      <c r="D28" s="84"/>
      <c r="E28" s="115">
        <f>SUM(E12:E27)</f>
        <v>104017.18535500001</v>
      </c>
      <c r="F28" s="40"/>
    </row>
    <row r="29" spans="1:7">
      <c r="A29" s="5"/>
      <c r="B29" s="5"/>
      <c r="C29" s="5"/>
      <c r="D29" s="5"/>
      <c r="E29" s="6"/>
      <c r="F29" s="6"/>
    </row>
    <row r="30" spans="1:7" ht="31.5" customHeight="1">
      <c r="A30" s="233" t="s">
        <v>336</v>
      </c>
      <c r="B30" s="233"/>
      <c r="C30" s="233"/>
      <c r="D30" s="233"/>
      <c r="E30" s="233"/>
      <c r="F30" s="100"/>
    </row>
    <row r="31" spans="1:7">
      <c r="A31" s="5"/>
      <c r="B31" s="5"/>
      <c r="C31" s="5"/>
      <c r="D31" s="5"/>
      <c r="E31" s="6"/>
      <c r="F31" s="6"/>
    </row>
    <row r="32" spans="1:7" ht="31.5" customHeight="1">
      <c r="A32" s="233" t="s">
        <v>236</v>
      </c>
      <c r="B32" s="233"/>
      <c r="C32" s="233"/>
      <c r="D32" s="233"/>
      <c r="E32" s="233"/>
      <c r="F32" s="100"/>
    </row>
    <row r="33" spans="1:6">
      <c r="A33" s="5"/>
      <c r="B33" s="5"/>
      <c r="C33" s="5"/>
      <c r="D33" s="5"/>
      <c r="E33" s="6"/>
      <c r="F33" s="6"/>
    </row>
    <row r="34" spans="1:6" ht="30.75" customHeight="1">
      <c r="A34" s="233" t="s">
        <v>99</v>
      </c>
      <c r="B34" s="233"/>
      <c r="C34" s="233"/>
      <c r="D34" s="233"/>
      <c r="E34" s="233"/>
      <c r="F34" s="101"/>
    </row>
    <row r="35" spans="1:6">
      <c r="A35" s="136"/>
      <c r="B35" s="136"/>
      <c r="C35" s="136"/>
      <c r="D35" s="136"/>
      <c r="E35" s="136"/>
      <c r="F35" s="6"/>
    </row>
    <row r="36" spans="1:6" ht="28.5" customHeight="1">
      <c r="A36" s="233" t="s">
        <v>21</v>
      </c>
      <c r="B36" s="233"/>
      <c r="C36" s="233"/>
      <c r="D36" s="233"/>
      <c r="E36" s="233"/>
      <c r="F36" s="100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235" t="s">
        <v>22</v>
      </c>
      <c r="B39" s="235"/>
      <c r="C39" s="235"/>
      <c r="D39" s="235"/>
      <c r="E39" s="235"/>
      <c r="F39" s="102"/>
    </row>
    <row r="40" spans="1:6">
      <c r="A40" s="5"/>
      <c r="B40" s="5"/>
      <c r="C40" s="5"/>
      <c r="D40" s="5"/>
      <c r="E40" s="6"/>
      <c r="F40" s="6"/>
    </row>
    <row r="41" spans="1:6">
      <c r="A41" s="5" t="s">
        <v>23</v>
      </c>
      <c r="B41" s="5" t="s">
        <v>222</v>
      </c>
      <c r="C41" s="5"/>
      <c r="D41" s="5"/>
      <c r="E41" s="6" t="s">
        <v>25</v>
      </c>
      <c r="F41" s="6"/>
    </row>
    <row r="42" spans="1:6">
      <c r="A42" s="5"/>
      <c r="B42" s="234" t="s">
        <v>223</v>
      </c>
      <c r="C42" s="234"/>
      <c r="D42" s="234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28</v>
      </c>
      <c r="B45" s="5" t="s">
        <v>24</v>
      </c>
      <c r="C45" s="5"/>
      <c r="D45" s="5"/>
      <c r="E45" s="6" t="s">
        <v>25</v>
      </c>
      <c r="F45" s="6"/>
    </row>
    <row r="46" spans="1:6">
      <c r="A46" s="5"/>
      <c r="B46" s="232" t="s">
        <v>26</v>
      </c>
      <c r="C46" s="232"/>
      <c r="D46" s="232"/>
      <c r="E46" s="6" t="s">
        <v>27</v>
      </c>
      <c r="F46" s="6"/>
    </row>
    <row r="47" spans="1:6">
      <c r="A47" s="5"/>
      <c r="B47" s="5"/>
      <c r="C47" s="5"/>
      <c r="D47" s="5"/>
      <c r="E47" s="6"/>
      <c r="F47" s="6"/>
    </row>
    <row r="68" spans="1:1">
      <c r="A68" t="s">
        <v>105</v>
      </c>
    </row>
  </sheetData>
  <mergeCells count="12">
    <mergeCell ref="B46:D46"/>
    <mergeCell ref="A1:E1"/>
    <mergeCell ref="A2:E2"/>
    <mergeCell ref="D4:E4"/>
    <mergeCell ref="A7:E7"/>
    <mergeCell ref="A9:E9"/>
    <mergeCell ref="A30:E30"/>
    <mergeCell ref="A32:E32"/>
    <mergeCell ref="A34:E34"/>
    <mergeCell ref="A36:E36"/>
    <mergeCell ref="A39:E39"/>
    <mergeCell ref="B42:D42"/>
  </mergeCells>
  <pageMargins left="0.24" right="0.21" top="0.4" bottom="0.32" header="0.3" footer="0.2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H63"/>
  <sheetViews>
    <sheetView topLeftCell="A10" workbookViewId="0">
      <selection activeCell="F12" sqref="F12:H1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4.57031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6" customHeight="1">
      <c r="A7" s="233" t="s">
        <v>237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83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439.1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51">
      <c r="A12" s="14" t="s">
        <v>9</v>
      </c>
      <c r="B12" s="11" t="s">
        <v>107</v>
      </c>
      <c r="C12" s="11" t="s">
        <v>10</v>
      </c>
      <c r="D12" s="83">
        <f>E12/12/H10</f>
        <v>0.45547711227510818</v>
      </c>
      <c r="E12" s="13">
        <v>2400</v>
      </c>
      <c r="F12" s="39"/>
      <c r="G12" s="116"/>
    </row>
    <row r="13" spans="1:8" ht="51">
      <c r="A13" s="14" t="s">
        <v>34</v>
      </c>
      <c r="B13" s="11" t="s">
        <v>14</v>
      </c>
      <c r="C13" s="11" t="s">
        <v>8</v>
      </c>
      <c r="D13" s="12">
        <v>0.55000000000000004</v>
      </c>
      <c r="E13" s="13">
        <f t="shared" ref="E13:E21" si="0">D13*$H$10*12</f>
        <v>2898.0600000000004</v>
      </c>
      <c r="F13" s="39"/>
    </row>
    <row r="14" spans="1:8" ht="51">
      <c r="A14" s="14" t="s">
        <v>11</v>
      </c>
      <c r="B14" s="11" t="s">
        <v>107</v>
      </c>
      <c r="C14" s="11" t="s">
        <v>12</v>
      </c>
      <c r="D14" s="12">
        <v>0.23</v>
      </c>
      <c r="E14" s="13">
        <f t="shared" si="0"/>
        <v>1211.9160000000002</v>
      </c>
      <c r="F14" s="39"/>
      <c r="G14" s="116"/>
    </row>
    <row r="15" spans="1:8" ht="25.5">
      <c r="A15" s="14" t="s">
        <v>13</v>
      </c>
      <c r="B15" s="11" t="s">
        <v>107</v>
      </c>
      <c r="C15" s="11" t="s">
        <v>8</v>
      </c>
      <c r="D15" s="11">
        <v>3.54</v>
      </c>
      <c r="E15" s="13">
        <f t="shared" si="0"/>
        <v>18652.968000000001</v>
      </c>
      <c r="F15" s="39"/>
    </row>
    <row r="16" spans="1:8">
      <c r="A16" s="14" t="s">
        <v>29</v>
      </c>
      <c r="B16" s="11" t="s">
        <v>14</v>
      </c>
      <c r="C16" s="11" t="s">
        <v>8</v>
      </c>
      <c r="D16" s="12">
        <v>2.48</v>
      </c>
      <c r="E16" s="13">
        <f t="shared" si="0"/>
        <v>13067.616000000002</v>
      </c>
      <c r="F16" s="39"/>
    </row>
    <row r="17" spans="1:7">
      <c r="A17" s="14" t="s">
        <v>33</v>
      </c>
      <c r="B17" s="11" t="s">
        <v>107</v>
      </c>
      <c r="C17" s="11" t="s">
        <v>8</v>
      </c>
      <c r="D17" s="12">
        <v>0.36</v>
      </c>
      <c r="E17" s="13">
        <f t="shared" si="0"/>
        <v>1896.9119999999998</v>
      </c>
      <c r="F17" s="39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5163.8160000000007</v>
      </c>
      <c r="F18" s="39"/>
    </row>
    <row r="19" spans="1:7" ht="25.5">
      <c r="A19" s="14" t="s">
        <v>82</v>
      </c>
      <c r="B19" s="11" t="s">
        <v>16</v>
      </c>
      <c r="C19" s="11" t="s">
        <v>8</v>
      </c>
      <c r="D19" s="83">
        <v>0.61</v>
      </c>
      <c r="E19" s="13">
        <f t="shared" si="0"/>
        <v>3214.212</v>
      </c>
      <c r="F19" s="39"/>
    </row>
    <row r="20" spans="1:7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 t="shared" si="0"/>
        <v>1844.22</v>
      </c>
      <c r="F20" s="39"/>
      <c r="G20" s="116"/>
    </row>
    <row r="21" spans="1:7" ht="25.5">
      <c r="A21" s="14" t="s">
        <v>19</v>
      </c>
      <c r="B21" s="11" t="s">
        <v>14</v>
      </c>
      <c r="C21" s="11" t="s">
        <v>8</v>
      </c>
      <c r="D21" s="11">
        <v>1.61</v>
      </c>
      <c r="E21" s="13">
        <f t="shared" si="0"/>
        <v>8483.4120000000021</v>
      </c>
      <c r="F21" s="39"/>
      <c r="G21" s="116"/>
    </row>
    <row r="22" spans="1:7" ht="25.5">
      <c r="A22" s="21" t="s">
        <v>129</v>
      </c>
      <c r="B22" s="22"/>
      <c r="C22" s="22" t="s">
        <v>126</v>
      </c>
      <c r="D22" s="22"/>
      <c r="E22" s="206">
        <f>36766.85/1000*H10/2</f>
        <v>8072.1619174999996</v>
      </c>
      <c r="F22" s="39"/>
      <c r="G22" s="116"/>
    </row>
    <row r="23" spans="1:7" ht="25.5">
      <c r="A23" s="21" t="s">
        <v>297</v>
      </c>
      <c r="B23" s="22"/>
      <c r="C23" s="22"/>
      <c r="D23" s="22"/>
      <c r="E23" s="206">
        <v>5226</v>
      </c>
      <c r="F23" s="39"/>
      <c r="G23" s="116"/>
    </row>
    <row r="24" spans="1:7" ht="19.5" thickBot="1">
      <c r="A24" s="16" t="s">
        <v>32</v>
      </c>
      <c r="B24" s="17"/>
      <c r="C24" s="17"/>
      <c r="D24" s="84"/>
      <c r="E24" s="115">
        <f>SUM(E12:E23)</f>
        <v>72131.293917500007</v>
      </c>
      <c r="F24" s="40"/>
      <c r="G24" s="116"/>
    </row>
    <row r="25" spans="1:7">
      <c r="A25" s="5"/>
      <c r="B25" s="5"/>
      <c r="C25" s="5"/>
      <c r="D25" s="5"/>
      <c r="E25" s="6"/>
      <c r="F25" s="6"/>
    </row>
    <row r="26" spans="1:7" ht="33.75" customHeight="1">
      <c r="A26" s="233" t="s">
        <v>337</v>
      </c>
      <c r="B26" s="233"/>
      <c r="C26" s="233"/>
      <c r="D26" s="233"/>
      <c r="E26" s="233"/>
      <c r="F26" s="100"/>
    </row>
    <row r="27" spans="1:7">
      <c r="A27" s="5"/>
      <c r="B27" s="5"/>
      <c r="C27" s="5"/>
      <c r="D27" s="5"/>
      <c r="E27" s="6"/>
      <c r="F27" s="6"/>
    </row>
    <row r="28" spans="1:7" ht="30.75" customHeight="1">
      <c r="A28" s="233" t="s">
        <v>238</v>
      </c>
      <c r="B28" s="233"/>
      <c r="C28" s="233"/>
      <c r="D28" s="233"/>
      <c r="E28" s="233"/>
      <c r="F28" s="100"/>
    </row>
    <row r="29" spans="1:7">
      <c r="A29" s="5"/>
      <c r="B29" s="5"/>
      <c r="C29" s="5"/>
      <c r="D29" s="5"/>
      <c r="E29" s="6"/>
      <c r="F29" s="6"/>
    </row>
    <row r="30" spans="1:7" ht="29.25" customHeight="1">
      <c r="A30" s="233" t="s">
        <v>99</v>
      </c>
      <c r="B30" s="233"/>
      <c r="C30" s="233"/>
      <c r="D30" s="233"/>
      <c r="E30" s="233"/>
      <c r="F30" s="101"/>
    </row>
    <row r="31" spans="1:7">
      <c r="A31" s="136"/>
      <c r="B31" s="136"/>
      <c r="C31" s="136"/>
      <c r="D31" s="136"/>
      <c r="E31" s="136"/>
      <c r="F31" s="6"/>
    </row>
    <row r="32" spans="1:7" ht="28.5" customHeight="1">
      <c r="A32" s="233" t="s">
        <v>21</v>
      </c>
      <c r="B32" s="233"/>
      <c r="C32" s="233"/>
      <c r="D32" s="233"/>
      <c r="E32" s="233"/>
      <c r="F32" s="100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35" t="s">
        <v>22</v>
      </c>
      <c r="B35" s="235"/>
      <c r="C35" s="235"/>
      <c r="D35" s="235"/>
      <c r="E35" s="235"/>
      <c r="F35" s="102"/>
    </row>
    <row r="36" spans="1:6">
      <c r="A36" s="5"/>
      <c r="B36" s="5"/>
      <c r="C36" s="5"/>
      <c r="D36" s="5"/>
      <c r="E36" s="6"/>
      <c r="F36" s="6"/>
    </row>
    <row r="37" spans="1:6">
      <c r="A37" s="5" t="s">
        <v>23</v>
      </c>
      <c r="B37" s="5" t="s">
        <v>222</v>
      </c>
      <c r="C37" s="5"/>
      <c r="D37" s="5"/>
      <c r="E37" s="6" t="s">
        <v>25</v>
      </c>
      <c r="F37" s="6"/>
    </row>
    <row r="38" spans="1:6">
      <c r="A38" s="5"/>
      <c r="B38" s="234" t="s">
        <v>223</v>
      </c>
      <c r="C38" s="234"/>
      <c r="D38" s="234"/>
      <c r="E38" s="6" t="s">
        <v>27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28</v>
      </c>
      <c r="B41" s="5" t="s">
        <v>24</v>
      </c>
      <c r="C41" s="5"/>
      <c r="D41" s="5"/>
      <c r="E41" s="6" t="s">
        <v>25</v>
      </c>
      <c r="F41" s="6"/>
    </row>
    <row r="42" spans="1:6">
      <c r="A42" s="5"/>
      <c r="B42" s="232" t="s">
        <v>26</v>
      </c>
      <c r="C42" s="232"/>
      <c r="D42" s="232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63" spans="1:1">
      <c r="A63" t="s">
        <v>105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72"/>
  <sheetViews>
    <sheetView topLeftCell="A7" workbookViewId="0">
      <selection activeCell="A23" sqref="A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3" t="s">
        <v>239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84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465.6</v>
      </c>
    </row>
    <row r="11" spans="1:8" ht="82.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D12*$H$10*12</f>
        <v>2234.88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2" si="0">D13*$H$10*12</f>
        <v>2905.3440000000001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1.29</v>
      </c>
      <c r="E14" s="176">
        <f t="shared" si="0"/>
        <v>7207.4880000000003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3352.32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0.22</v>
      </c>
      <c r="E16" s="176">
        <f t="shared" si="0"/>
        <v>1229.184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5.44</v>
      </c>
      <c r="E17" s="176">
        <f t="shared" si="0"/>
        <v>30394.368000000006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17767.296000000002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0.12</v>
      </c>
      <c r="E19" s="176">
        <f t="shared" si="0"/>
        <v>670.46399999999994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5475.4560000000001</v>
      </c>
      <c r="F20" s="39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76">
        <f t="shared" si="0"/>
        <v>1955.52</v>
      </c>
      <c r="F21" s="39"/>
      <c r="G21" s="116"/>
    </row>
    <row r="22" spans="1:7" ht="25.5">
      <c r="A22" s="14" t="s">
        <v>19</v>
      </c>
      <c r="B22" s="11" t="s">
        <v>16</v>
      </c>
      <c r="C22" s="11" t="s">
        <v>8</v>
      </c>
      <c r="D22" s="11">
        <v>1.61</v>
      </c>
      <c r="E22" s="176">
        <f t="shared" si="0"/>
        <v>8995.3920000000016</v>
      </c>
      <c r="F22" s="39"/>
      <c r="G22" s="116"/>
    </row>
    <row r="23" spans="1:7" ht="25.5">
      <c r="A23" s="14" t="s">
        <v>136</v>
      </c>
      <c r="B23" s="11"/>
      <c r="C23" s="11" t="s">
        <v>126</v>
      </c>
      <c r="D23" s="11"/>
      <c r="E23" s="176">
        <v>6600</v>
      </c>
      <c r="F23" s="39"/>
      <c r="G23" s="116"/>
    </row>
    <row r="24" spans="1:7" ht="25.5">
      <c r="A24" s="14" t="s">
        <v>129</v>
      </c>
      <c r="B24" s="11"/>
      <c r="C24" s="11" t="s">
        <v>126</v>
      </c>
      <c r="D24" s="11"/>
      <c r="E24" s="207">
        <f>36766.85/1000*H10/2</f>
        <v>8559.3226799999993</v>
      </c>
      <c r="F24" s="39"/>
      <c r="G24" s="116"/>
    </row>
    <row r="25" spans="1:7">
      <c r="A25" s="14" t="s">
        <v>338</v>
      </c>
      <c r="B25" s="11"/>
      <c r="C25" s="11" t="s">
        <v>126</v>
      </c>
      <c r="D25" s="11"/>
      <c r="E25" s="207">
        <v>1110</v>
      </c>
      <c r="F25" s="39"/>
      <c r="G25" s="116"/>
    </row>
    <row r="26" spans="1:7" ht="25.5">
      <c r="A26" s="14" t="s">
        <v>297</v>
      </c>
      <c r="B26" s="11"/>
      <c r="C26" s="11" t="s">
        <v>126</v>
      </c>
      <c r="D26" s="11"/>
      <c r="E26" s="207">
        <v>5226</v>
      </c>
      <c r="F26" s="39"/>
      <c r="G26" s="116"/>
    </row>
    <row r="27" spans="1:7" ht="19.5" thickBot="1">
      <c r="A27" s="16" t="s">
        <v>32</v>
      </c>
      <c r="B27" s="17"/>
      <c r="C27" s="17"/>
      <c r="D27" s="84"/>
      <c r="E27" s="115">
        <f>SUM(E12:E26)</f>
        <v>103683.03468000003</v>
      </c>
      <c r="F27" s="40"/>
      <c r="G27" s="116"/>
    </row>
    <row r="28" spans="1:7">
      <c r="A28" s="5"/>
      <c r="B28" s="5"/>
      <c r="C28" s="5"/>
      <c r="D28" s="5"/>
      <c r="E28" s="6"/>
      <c r="F28" s="6"/>
    </row>
    <row r="29" spans="1:7" ht="32.25" customHeight="1">
      <c r="A29" s="233" t="s">
        <v>339</v>
      </c>
      <c r="B29" s="233"/>
      <c r="C29" s="233"/>
      <c r="D29" s="233"/>
      <c r="E29" s="233"/>
      <c r="F29" s="100"/>
    </row>
    <row r="30" spans="1:7">
      <c r="A30" s="5"/>
      <c r="B30" s="5"/>
      <c r="C30" s="5"/>
      <c r="D30" s="5"/>
      <c r="E30" s="6"/>
      <c r="F30" s="6"/>
    </row>
    <row r="31" spans="1:7" ht="33" customHeight="1">
      <c r="A31" s="233" t="s">
        <v>240</v>
      </c>
      <c r="B31" s="233"/>
      <c r="C31" s="233"/>
      <c r="D31" s="233"/>
      <c r="E31" s="233"/>
      <c r="F31" s="100"/>
    </row>
    <row r="32" spans="1:7">
      <c r="A32" s="5"/>
      <c r="B32" s="5"/>
      <c r="C32" s="5"/>
      <c r="D32" s="5"/>
      <c r="E32" s="6"/>
      <c r="F32" s="6"/>
    </row>
    <row r="33" spans="1:6" ht="28.5" customHeight="1">
      <c r="A33" s="233" t="s">
        <v>99</v>
      </c>
      <c r="B33" s="233"/>
      <c r="C33" s="233"/>
      <c r="D33" s="233"/>
      <c r="E33" s="233"/>
      <c r="F33" s="101"/>
    </row>
    <row r="34" spans="1:6">
      <c r="A34" s="136"/>
      <c r="B34" s="136"/>
      <c r="C34" s="136"/>
      <c r="D34" s="136"/>
      <c r="E34" s="136"/>
      <c r="F34" s="6"/>
    </row>
    <row r="35" spans="1:6" ht="28.5" customHeight="1">
      <c r="A35" s="233" t="s">
        <v>21</v>
      </c>
      <c r="B35" s="233"/>
      <c r="C35" s="233"/>
      <c r="D35" s="233"/>
      <c r="E35" s="233"/>
      <c r="F35" s="100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35" t="s">
        <v>22</v>
      </c>
      <c r="B38" s="235"/>
      <c r="C38" s="235"/>
      <c r="D38" s="235"/>
      <c r="E38" s="235"/>
      <c r="F38" s="102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222</v>
      </c>
      <c r="C40" s="5"/>
      <c r="D40" s="5"/>
      <c r="E40" s="6" t="s">
        <v>25</v>
      </c>
      <c r="F40" s="6"/>
    </row>
    <row r="41" spans="1:6">
      <c r="A41" s="5"/>
      <c r="B41" s="234" t="s">
        <v>223</v>
      </c>
      <c r="C41" s="234"/>
      <c r="D41" s="234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  <c r="F44" s="6"/>
    </row>
    <row r="45" spans="1:6">
      <c r="A45" s="5"/>
      <c r="B45" s="232" t="s">
        <v>26</v>
      </c>
      <c r="C45" s="232"/>
      <c r="D45" s="232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  <row r="72" spans="1:1">
      <c r="A72" t="s">
        <v>105</v>
      </c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72"/>
  <sheetViews>
    <sheetView topLeftCell="A10" workbookViewId="0">
      <selection activeCell="H25" sqref="H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57031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" customHeight="1">
      <c r="A7" s="233" t="s">
        <v>241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85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470.2</v>
      </c>
    </row>
    <row r="11" spans="1:8" ht="82.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0.2</v>
      </c>
      <c r="E12" s="176">
        <f>D12*$H$10*12</f>
        <v>1128.48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2" si="0">D13*$H$10*12</f>
        <v>2934.0479999999998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1.28</v>
      </c>
      <c r="E14" s="176">
        <f t="shared" si="0"/>
        <v>7222.2719999999999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3385.44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0.22</v>
      </c>
      <c r="E16" s="176">
        <f t="shared" si="0"/>
        <v>1241.328</v>
      </c>
      <c r="F16" s="39"/>
      <c r="G16" s="116"/>
    </row>
    <row r="17" spans="1:7" ht="32.25" customHeight="1">
      <c r="A17" s="14" t="s">
        <v>13</v>
      </c>
      <c r="B17" s="11" t="s">
        <v>107</v>
      </c>
      <c r="C17" s="11" t="s">
        <v>8</v>
      </c>
      <c r="D17" s="11">
        <v>4.21</v>
      </c>
      <c r="E17" s="176">
        <f t="shared" si="0"/>
        <v>23754.504000000001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17942.832000000002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0.41</v>
      </c>
      <c r="E19" s="176">
        <f t="shared" si="0"/>
        <v>2313.384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5529.5519999999997</v>
      </c>
      <c r="F20" s="39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76">
        <f t="shared" si="0"/>
        <v>1974.84</v>
      </c>
      <c r="F21" s="39"/>
      <c r="G21" s="116"/>
    </row>
    <row r="22" spans="1:7" ht="25.5">
      <c r="A22" s="14" t="s">
        <v>19</v>
      </c>
      <c r="B22" s="11" t="s">
        <v>16</v>
      </c>
      <c r="C22" s="11" t="s">
        <v>8</v>
      </c>
      <c r="D22" s="11">
        <v>1.61</v>
      </c>
      <c r="E22" s="176">
        <f t="shared" si="0"/>
        <v>9084.264000000001</v>
      </c>
      <c r="F22" s="39"/>
      <c r="G22" s="116"/>
    </row>
    <row r="23" spans="1:7" ht="25.5">
      <c r="A23" s="14" t="s">
        <v>136</v>
      </c>
      <c r="B23" s="11"/>
      <c r="C23" s="11" t="s">
        <v>8</v>
      </c>
      <c r="D23" s="11">
        <v>2.13</v>
      </c>
      <c r="E23" s="176">
        <f>D23*$H$10*7</f>
        <v>7010.6819999999998</v>
      </c>
      <c r="F23" s="39"/>
      <c r="G23" s="116"/>
    </row>
    <row r="24" spans="1:7" ht="25.5">
      <c r="A24" s="14" t="s">
        <v>129</v>
      </c>
      <c r="B24" s="11"/>
      <c r="C24" s="11" t="s">
        <v>126</v>
      </c>
      <c r="D24" s="11"/>
      <c r="E24" s="207">
        <f>36766.85/1000*H10/2</f>
        <v>8643.8864349999985</v>
      </c>
      <c r="F24" s="39"/>
      <c r="G24" s="116"/>
    </row>
    <row r="25" spans="1:7" ht="25.5">
      <c r="A25" s="14" t="s">
        <v>297</v>
      </c>
      <c r="B25" s="11"/>
      <c r="C25" s="11" t="s">
        <v>126</v>
      </c>
      <c r="D25" s="11"/>
      <c r="E25" s="207">
        <v>12483.81</v>
      </c>
      <c r="F25" s="39"/>
      <c r="G25" s="116"/>
    </row>
    <row r="26" spans="1:7" ht="19.5" thickBot="1">
      <c r="A26" s="16" t="s">
        <v>32</v>
      </c>
      <c r="B26" s="17"/>
      <c r="C26" s="17"/>
      <c r="D26" s="84"/>
      <c r="E26" s="115">
        <f>SUM(E12:E25)</f>
        <v>104649.32243499998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33" t="s">
        <v>407</v>
      </c>
      <c r="B28" s="233"/>
      <c r="C28" s="233"/>
      <c r="D28" s="233"/>
      <c r="E28" s="233"/>
      <c r="F28" s="100"/>
    </row>
    <row r="29" spans="1:7">
      <c r="A29" s="5"/>
      <c r="B29" s="5"/>
      <c r="C29" s="5"/>
      <c r="D29" s="5"/>
      <c r="E29" s="6"/>
      <c r="F29" s="6"/>
    </row>
    <row r="30" spans="1:7" ht="34.5" customHeight="1">
      <c r="A30" s="233" t="s">
        <v>242</v>
      </c>
      <c r="B30" s="233"/>
      <c r="C30" s="233"/>
      <c r="D30" s="233"/>
      <c r="E30" s="233"/>
      <c r="F30" s="100"/>
    </row>
    <row r="31" spans="1:7">
      <c r="A31" s="5"/>
      <c r="B31" s="5"/>
      <c r="C31" s="5"/>
      <c r="D31" s="5"/>
      <c r="E31" s="6"/>
      <c r="F31" s="6"/>
    </row>
    <row r="32" spans="1:7" ht="29.25" customHeight="1">
      <c r="A32" s="233" t="s">
        <v>99</v>
      </c>
      <c r="B32" s="233"/>
      <c r="C32" s="233"/>
      <c r="D32" s="233"/>
      <c r="E32" s="233"/>
      <c r="F32" s="101"/>
    </row>
    <row r="33" spans="1:6">
      <c r="A33" s="136"/>
      <c r="B33" s="136"/>
      <c r="C33" s="136"/>
      <c r="D33" s="136"/>
      <c r="E33" s="136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100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102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  <row r="72" spans="1:1">
      <c r="A72" t="s">
        <v>105</v>
      </c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66"/>
  <sheetViews>
    <sheetView topLeftCell="A10" workbookViewId="0">
      <selection activeCell="A22" sqref="A22:E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243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86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455.9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D12*$H$10*12</f>
        <v>2188.3200000000002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1" si="0">D13*$H$10*12</f>
        <v>2844.8159999999998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1.32</v>
      </c>
      <c r="E14" s="176">
        <f t="shared" si="0"/>
        <v>7221.4560000000001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3282.4799999999996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0.22</v>
      </c>
      <c r="E16" s="176">
        <f t="shared" si="0"/>
        <v>1203.576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4.83</v>
      </c>
      <c r="E17" s="176">
        <f t="shared" si="0"/>
        <v>26423.964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2.98</v>
      </c>
      <c r="E18" s="176">
        <f t="shared" si="0"/>
        <v>16302.983999999999</v>
      </c>
      <c r="F18" s="39"/>
    </row>
    <row r="19" spans="1:7" ht="25.5">
      <c r="A19" s="14" t="s">
        <v>15</v>
      </c>
      <c r="B19" s="11" t="s">
        <v>16</v>
      </c>
      <c r="C19" s="11" t="s">
        <v>8</v>
      </c>
      <c r="D19" s="12">
        <v>0.89</v>
      </c>
      <c r="E19" s="176">
        <f t="shared" si="0"/>
        <v>4869.0119999999997</v>
      </c>
      <c r="F19" s="39"/>
    </row>
    <row r="20" spans="1:7" ht="25.5">
      <c r="A20" s="14" t="s">
        <v>18</v>
      </c>
      <c r="B20" s="11" t="s">
        <v>16</v>
      </c>
      <c r="C20" s="11" t="s">
        <v>8</v>
      </c>
      <c r="D20" s="11">
        <v>0.32</v>
      </c>
      <c r="E20" s="176">
        <f t="shared" si="0"/>
        <v>1750.6559999999999</v>
      </c>
      <c r="F20" s="39"/>
      <c r="G20" s="116"/>
    </row>
    <row r="21" spans="1:7" ht="25.5">
      <c r="A21" s="14" t="s">
        <v>19</v>
      </c>
      <c r="B21" s="11" t="s">
        <v>14</v>
      </c>
      <c r="C21" s="11" t="s">
        <v>8</v>
      </c>
      <c r="D21" s="11">
        <v>1.61</v>
      </c>
      <c r="E21" s="176">
        <f t="shared" si="0"/>
        <v>8807.9880000000012</v>
      </c>
      <c r="F21" s="39"/>
      <c r="G21" s="116"/>
    </row>
    <row r="22" spans="1:7" ht="25.5">
      <c r="A22" s="21" t="s">
        <v>129</v>
      </c>
      <c r="B22" s="22"/>
      <c r="C22" s="22" t="s">
        <v>126</v>
      </c>
      <c r="D22" s="22"/>
      <c r="E22" s="206">
        <f>36766.85/1000*H10/2</f>
        <v>8381.0034574999991</v>
      </c>
      <c r="F22" s="39"/>
      <c r="G22" s="116"/>
    </row>
    <row r="23" spans="1:7" ht="25.5">
      <c r="A23" s="21" t="s">
        <v>297</v>
      </c>
      <c r="B23" s="11"/>
      <c r="C23" s="22" t="s">
        <v>126</v>
      </c>
      <c r="D23" s="22"/>
      <c r="E23" s="23">
        <v>5226</v>
      </c>
      <c r="F23" s="39"/>
      <c r="G23" s="116"/>
    </row>
    <row r="24" spans="1:7" ht="19.5" thickBot="1">
      <c r="A24" s="16" t="s">
        <v>32</v>
      </c>
      <c r="B24" s="17"/>
      <c r="C24" s="17"/>
      <c r="D24" s="84"/>
      <c r="E24" s="115">
        <f>SUM(E12:E23)</f>
        <v>88502.255457499996</v>
      </c>
      <c r="F24" s="40"/>
      <c r="G24" s="116"/>
    </row>
    <row r="25" spans="1:7">
      <c r="A25" s="5"/>
      <c r="B25" s="5"/>
      <c r="C25" s="5"/>
      <c r="D25" s="5"/>
      <c r="E25" s="6"/>
      <c r="F25" s="6"/>
    </row>
    <row r="26" spans="1:7" ht="31.5" customHeight="1">
      <c r="A26" s="233" t="s">
        <v>340</v>
      </c>
      <c r="B26" s="233"/>
      <c r="C26" s="233"/>
      <c r="D26" s="233"/>
      <c r="E26" s="233"/>
      <c r="F26" s="100"/>
    </row>
    <row r="27" spans="1:7">
      <c r="A27" s="5"/>
      <c r="B27" s="5"/>
      <c r="C27" s="5"/>
      <c r="D27" s="5"/>
      <c r="E27" s="6"/>
      <c r="F27" s="6"/>
    </row>
    <row r="28" spans="1:7" ht="46.5" customHeight="1">
      <c r="A28" s="233" t="s">
        <v>244</v>
      </c>
      <c r="B28" s="233"/>
      <c r="C28" s="233"/>
      <c r="D28" s="233"/>
      <c r="E28" s="233"/>
      <c r="F28" s="100"/>
    </row>
    <row r="29" spans="1:7">
      <c r="A29" s="5"/>
      <c r="B29" s="5"/>
      <c r="C29" s="5"/>
      <c r="D29" s="5"/>
      <c r="E29" s="6"/>
      <c r="F29" s="6"/>
    </row>
    <row r="30" spans="1:7" ht="30" customHeight="1">
      <c r="A30" s="233" t="s">
        <v>99</v>
      </c>
      <c r="B30" s="233"/>
      <c r="C30" s="233"/>
      <c r="D30" s="233"/>
      <c r="E30" s="233"/>
      <c r="F30" s="101"/>
    </row>
    <row r="31" spans="1:7">
      <c r="A31" s="136"/>
      <c r="B31" s="136"/>
      <c r="C31" s="136"/>
      <c r="D31" s="136"/>
      <c r="E31" s="136"/>
      <c r="F31" s="6"/>
    </row>
    <row r="32" spans="1:7" ht="28.5" customHeight="1">
      <c r="A32" s="233" t="s">
        <v>21</v>
      </c>
      <c r="B32" s="233"/>
      <c r="C32" s="233"/>
      <c r="D32" s="233"/>
      <c r="E32" s="233"/>
      <c r="F32" s="100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35" t="s">
        <v>22</v>
      </c>
      <c r="B35" s="235"/>
      <c r="C35" s="235"/>
      <c r="D35" s="235"/>
      <c r="E35" s="235"/>
      <c r="F35" s="102"/>
    </row>
    <row r="36" spans="1:6">
      <c r="A36" s="5"/>
      <c r="B36" s="5"/>
      <c r="C36" s="5"/>
      <c r="D36" s="5"/>
      <c r="E36" s="6"/>
      <c r="F36" s="6"/>
    </row>
    <row r="37" spans="1:6">
      <c r="A37" s="5" t="s">
        <v>23</v>
      </c>
      <c r="B37" s="5" t="s">
        <v>222</v>
      </c>
      <c r="C37" s="5"/>
      <c r="D37" s="5"/>
      <c r="E37" s="6" t="s">
        <v>25</v>
      </c>
      <c r="F37" s="6"/>
    </row>
    <row r="38" spans="1:6">
      <c r="A38" s="5"/>
      <c r="B38" s="234" t="s">
        <v>223</v>
      </c>
      <c r="C38" s="234"/>
      <c r="D38" s="234"/>
      <c r="E38" s="6" t="s">
        <v>27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28</v>
      </c>
      <c r="B41" s="5" t="s">
        <v>24</v>
      </c>
      <c r="C41" s="5"/>
      <c r="D41" s="5"/>
      <c r="E41" s="6" t="s">
        <v>25</v>
      </c>
      <c r="F41" s="6"/>
    </row>
    <row r="42" spans="1:6">
      <c r="A42" s="5"/>
      <c r="B42" s="232" t="s">
        <v>26</v>
      </c>
      <c r="C42" s="232"/>
      <c r="D42" s="232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66" spans="1:1">
      <c r="A66" t="s">
        <v>105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H69"/>
  <sheetViews>
    <sheetView topLeftCell="A10" workbookViewId="0">
      <selection activeCell="A35" sqref="A35:E3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77"/>
    </row>
    <row r="2" spans="1:8" ht="36" customHeight="1">
      <c r="A2" s="237" t="s">
        <v>1</v>
      </c>
      <c r="B2" s="237"/>
      <c r="C2" s="237"/>
      <c r="D2" s="237"/>
      <c r="E2" s="237"/>
      <c r="F2" s="178"/>
    </row>
    <row r="3" spans="1:8">
      <c r="A3" s="1"/>
      <c r="B3" s="1"/>
      <c r="C3" s="1"/>
      <c r="D3" s="1"/>
      <c r="E3" s="2"/>
      <c r="F3" s="2"/>
    </row>
    <row r="4" spans="1:8" ht="15" customHeight="1">
      <c r="A4" s="180" t="s">
        <v>2</v>
      </c>
      <c r="B4" s="1"/>
      <c r="C4" s="1"/>
      <c r="D4" s="238" t="s">
        <v>143</v>
      </c>
      <c r="E4" s="238"/>
      <c r="F4" s="17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3" t="s">
        <v>245</v>
      </c>
      <c r="B7" s="233"/>
      <c r="C7" s="233"/>
      <c r="D7" s="233"/>
      <c r="E7" s="233"/>
      <c r="F7" s="18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122</v>
      </c>
      <c r="B9" s="233"/>
      <c r="C9" s="233"/>
      <c r="D9" s="233"/>
      <c r="E9" s="233"/>
      <c r="F9" s="180"/>
    </row>
    <row r="10" spans="1:8" ht="15.75" thickBot="1">
      <c r="A10" s="5"/>
      <c r="B10" s="5"/>
      <c r="C10" s="5"/>
      <c r="D10" s="5"/>
      <c r="E10" s="6"/>
      <c r="F10" s="6"/>
      <c r="H10">
        <v>622.6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82.5" customHeight="1">
      <c r="A12" s="175" t="s">
        <v>113</v>
      </c>
      <c r="B12" s="174" t="s">
        <v>114</v>
      </c>
      <c r="C12" s="11" t="s">
        <v>8</v>
      </c>
      <c r="D12" s="184">
        <v>0.8</v>
      </c>
      <c r="E12" s="13">
        <f>D12*$H$10*12</f>
        <v>5976.9600000000009</v>
      </c>
      <c r="F12" s="38"/>
    </row>
    <row r="13" spans="1:8" ht="60">
      <c r="A13" s="175" t="s">
        <v>115</v>
      </c>
      <c r="B13" s="174" t="s">
        <v>114</v>
      </c>
      <c r="C13" s="11" t="s">
        <v>8</v>
      </c>
      <c r="D13" s="15">
        <v>0.93</v>
      </c>
      <c r="E13" s="13">
        <f t="shared" ref="E13:E23" si="0">D13*$H$10*12</f>
        <v>6948.2160000000003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0.48</v>
      </c>
      <c r="E14" s="13">
        <f t="shared" si="0"/>
        <v>3586.1760000000004</v>
      </c>
      <c r="F14" s="39"/>
    </row>
    <row r="15" spans="1:8" ht="51">
      <c r="A15" s="14" t="s">
        <v>34</v>
      </c>
      <c r="B15" s="11" t="s">
        <v>14</v>
      </c>
      <c r="C15" s="11" t="s">
        <v>8</v>
      </c>
      <c r="D15" s="12">
        <v>1.04</v>
      </c>
      <c r="E15" s="13">
        <f t="shared" si="0"/>
        <v>7770.0480000000007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0.31</v>
      </c>
      <c r="E16" s="13">
        <f t="shared" si="0"/>
        <v>2316.0720000000001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4.32</v>
      </c>
      <c r="E17" s="13">
        <f t="shared" si="0"/>
        <v>32275.584000000003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2.48</v>
      </c>
      <c r="E18" s="13">
        <f t="shared" si="0"/>
        <v>18528.576000000001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0.12</v>
      </c>
      <c r="E19" s="13">
        <f t="shared" si="0"/>
        <v>896.5440000000001</v>
      </c>
      <c r="F19" s="39"/>
      <c r="G19" s="116"/>
    </row>
    <row r="20" spans="1:7" ht="25.5">
      <c r="A20" s="14" t="s">
        <v>15</v>
      </c>
      <c r="B20" s="11" t="s">
        <v>16</v>
      </c>
      <c r="C20" s="11" t="s">
        <v>8</v>
      </c>
      <c r="D20" s="12">
        <v>0.89</v>
      </c>
      <c r="E20" s="13">
        <f t="shared" si="0"/>
        <v>6649.3680000000004</v>
      </c>
      <c r="F20" s="39"/>
      <c r="G20" s="116"/>
    </row>
    <row r="21" spans="1:7" ht="25.5">
      <c r="A21" s="14" t="s">
        <v>82</v>
      </c>
      <c r="B21" s="11" t="s">
        <v>16</v>
      </c>
      <c r="C21" s="11" t="s">
        <v>8</v>
      </c>
      <c r="D21" s="83">
        <v>0.5</v>
      </c>
      <c r="E21" s="13">
        <f t="shared" si="0"/>
        <v>3735.6000000000004</v>
      </c>
      <c r="F21" s="39"/>
      <c r="G21" s="116"/>
    </row>
    <row r="22" spans="1:7" ht="25.5">
      <c r="A22" s="14" t="s">
        <v>18</v>
      </c>
      <c r="B22" s="11" t="s">
        <v>16</v>
      </c>
      <c r="C22" s="11" t="s">
        <v>8</v>
      </c>
      <c r="D22" s="11">
        <v>0.32</v>
      </c>
      <c r="E22" s="13">
        <f t="shared" si="0"/>
        <v>2390.7840000000001</v>
      </c>
      <c r="F22" s="39"/>
      <c r="G22" s="116"/>
    </row>
    <row r="23" spans="1:7" ht="26.25" customHeight="1">
      <c r="A23" s="14" t="s">
        <v>19</v>
      </c>
      <c r="B23" s="11" t="s">
        <v>14</v>
      </c>
      <c r="C23" s="11" t="s">
        <v>8</v>
      </c>
      <c r="D23" s="11">
        <v>0.65</v>
      </c>
      <c r="E23" s="13">
        <f t="shared" si="0"/>
        <v>4856.2800000000007</v>
      </c>
      <c r="F23" s="39"/>
      <c r="G23" s="116"/>
    </row>
    <row r="24" spans="1:7" ht="25.5">
      <c r="A24" s="21" t="s">
        <v>297</v>
      </c>
      <c r="B24" s="22"/>
      <c r="C24" s="22" t="s">
        <v>126</v>
      </c>
      <c r="D24" s="22"/>
      <c r="E24" s="23">
        <v>5226</v>
      </c>
      <c r="F24" s="39"/>
    </row>
    <row r="25" spans="1:7" ht="25.5">
      <c r="A25" s="14" t="s">
        <v>136</v>
      </c>
      <c r="B25" s="22"/>
      <c r="C25" s="22" t="s">
        <v>126</v>
      </c>
      <c r="D25" s="22"/>
      <c r="E25" s="23">
        <v>4500</v>
      </c>
      <c r="F25" s="39"/>
    </row>
    <row r="26" spans="1:7" ht="25.5">
      <c r="A26" s="21" t="s">
        <v>341</v>
      </c>
      <c r="B26" s="22"/>
      <c r="C26" s="22" t="s">
        <v>126</v>
      </c>
      <c r="D26" s="22"/>
      <c r="E26" s="23">
        <v>2310</v>
      </c>
      <c r="F26" s="39"/>
    </row>
    <row r="27" spans="1:7" ht="19.5" thickBot="1">
      <c r="A27" s="16" t="s">
        <v>32</v>
      </c>
      <c r="B27" s="17"/>
      <c r="C27" s="17"/>
      <c r="D27" s="84"/>
      <c r="E27" s="115">
        <f>SUM(E12:E26)</f>
        <v>107966.20800000001</v>
      </c>
      <c r="F27" s="40"/>
      <c r="G27" s="116"/>
    </row>
    <row r="28" spans="1:7">
      <c r="A28" s="5"/>
      <c r="B28" s="5"/>
      <c r="C28" s="5"/>
      <c r="D28" s="5"/>
      <c r="E28" s="6"/>
      <c r="F28" s="6"/>
    </row>
    <row r="29" spans="1:7" ht="33.75" customHeight="1">
      <c r="A29" s="233" t="s">
        <v>342</v>
      </c>
      <c r="B29" s="233"/>
      <c r="C29" s="233"/>
      <c r="D29" s="233"/>
      <c r="E29" s="233"/>
      <c r="F29" s="180"/>
    </row>
    <row r="30" spans="1:7">
      <c r="A30" s="5"/>
      <c r="B30" s="5"/>
      <c r="C30" s="5"/>
      <c r="D30" s="5"/>
      <c r="E30" s="6"/>
      <c r="F30" s="6"/>
    </row>
    <row r="31" spans="1:7" ht="31.5" customHeight="1">
      <c r="A31" s="233" t="s">
        <v>400</v>
      </c>
      <c r="B31" s="233"/>
      <c r="C31" s="233"/>
      <c r="D31" s="233"/>
      <c r="E31" s="233"/>
      <c r="F31" s="180"/>
    </row>
    <row r="32" spans="1:7">
      <c r="A32" s="5"/>
      <c r="B32" s="5"/>
      <c r="C32" s="5"/>
      <c r="D32" s="5"/>
      <c r="E32" s="6"/>
      <c r="F32" s="6"/>
    </row>
    <row r="33" spans="1:6" ht="31.5" customHeight="1">
      <c r="A33" s="233" t="s">
        <v>99</v>
      </c>
      <c r="B33" s="233"/>
      <c r="C33" s="233"/>
      <c r="D33" s="233"/>
      <c r="E33" s="233"/>
      <c r="F33" s="181"/>
    </row>
    <row r="34" spans="1:6">
      <c r="A34" s="180"/>
      <c r="B34" s="180"/>
      <c r="C34" s="180"/>
      <c r="D34" s="180"/>
      <c r="E34" s="180"/>
      <c r="F34" s="6"/>
    </row>
    <row r="35" spans="1:6" ht="28.5" customHeight="1">
      <c r="A35" s="233" t="s">
        <v>21</v>
      </c>
      <c r="B35" s="233"/>
      <c r="C35" s="233"/>
      <c r="D35" s="233"/>
      <c r="E35" s="233"/>
      <c r="F35" s="180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35" t="s">
        <v>22</v>
      </c>
      <c r="B38" s="235"/>
      <c r="C38" s="235"/>
      <c r="D38" s="235"/>
      <c r="E38" s="235"/>
      <c r="F38" s="182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222</v>
      </c>
      <c r="C40" s="5"/>
      <c r="D40" s="5"/>
      <c r="E40" s="6" t="s">
        <v>25</v>
      </c>
      <c r="F40" s="6"/>
    </row>
    <row r="41" spans="1:6">
      <c r="A41" s="5"/>
      <c r="B41" s="234" t="s">
        <v>223</v>
      </c>
      <c r="C41" s="234"/>
      <c r="D41" s="234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  <c r="F44" s="6"/>
    </row>
    <row r="45" spans="1:6">
      <c r="A45" s="5"/>
      <c r="B45" s="232" t="s">
        <v>26</v>
      </c>
      <c r="C45" s="232"/>
      <c r="D45" s="232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  <row r="69" spans="1:1">
      <c r="A69" t="s">
        <v>105</v>
      </c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H69"/>
  <sheetViews>
    <sheetView topLeftCell="A11" workbookViewId="0">
      <selection activeCell="G26" sqref="G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.75" customHeight="1">
      <c r="A7" s="233" t="s">
        <v>246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87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421.2</v>
      </c>
    </row>
    <row r="11" spans="1:8" ht="82.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D12*$H$10*12</f>
        <v>2021.7600000000002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D13*$H$10*12</f>
        <v>2628.288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1.31</v>
      </c>
      <c r="E14" s="176">
        <f t="shared" si="0"/>
        <v>6621.264000000001</v>
      </c>
      <c r="F14" s="39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3032.6399999999994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0.65</v>
      </c>
      <c r="E16" s="176">
        <f t="shared" si="0"/>
        <v>3285.3600000000006</v>
      </c>
      <c r="F16" s="39"/>
    </row>
    <row r="17" spans="1:7" ht="25.5">
      <c r="A17" s="14" t="s">
        <v>13</v>
      </c>
      <c r="B17" s="11" t="s">
        <v>107</v>
      </c>
      <c r="C17" s="11" t="s">
        <v>8</v>
      </c>
      <c r="D17" s="11">
        <v>8.3699999999999992</v>
      </c>
      <c r="E17" s="176">
        <f t="shared" si="0"/>
        <v>42305.327999999994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16072.991999999998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0.16</v>
      </c>
      <c r="E19" s="176">
        <f t="shared" si="0"/>
        <v>808.70399999999995</v>
      </c>
      <c r="F19" s="39"/>
      <c r="G19" s="116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4953.3119999999999</v>
      </c>
      <c r="F20" s="39"/>
    </row>
    <row r="21" spans="1:7" ht="25.5">
      <c r="A21" s="14" t="s">
        <v>82</v>
      </c>
      <c r="B21" s="11" t="s">
        <v>16</v>
      </c>
      <c r="C21" s="11" t="s">
        <v>8</v>
      </c>
      <c r="D21" s="83">
        <v>0.61</v>
      </c>
      <c r="E21" s="176">
        <f t="shared" si="0"/>
        <v>3083.1839999999993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1769.04</v>
      </c>
      <c r="F22" s="39"/>
      <c r="G22" s="116"/>
    </row>
    <row r="23" spans="1:7" ht="26.25" customHeight="1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8137.5840000000007</v>
      </c>
      <c r="F23" s="39"/>
      <c r="G23" s="116"/>
    </row>
    <row r="24" spans="1:7" ht="26.25" customHeight="1">
      <c r="A24" s="14" t="s">
        <v>136</v>
      </c>
      <c r="B24" s="11"/>
      <c r="C24" s="11" t="s">
        <v>8</v>
      </c>
      <c r="D24" s="11">
        <v>2.1800000000000002</v>
      </c>
      <c r="E24" s="176">
        <f>D24*$H$10*7</f>
        <v>6427.5119999999997</v>
      </c>
      <c r="F24" s="39"/>
      <c r="G24" s="116"/>
    </row>
    <row r="25" spans="1:7" ht="26.25" customHeight="1">
      <c r="A25" s="14" t="s">
        <v>129</v>
      </c>
      <c r="B25" s="11"/>
      <c r="C25" s="11" t="s">
        <v>126</v>
      </c>
      <c r="D25" s="11"/>
      <c r="E25" s="207">
        <f>36766.85/1000*H10/2</f>
        <v>7743.0986099999991</v>
      </c>
      <c r="F25" s="39"/>
      <c r="G25" s="116"/>
    </row>
    <row r="26" spans="1:7" ht="26.25" customHeight="1">
      <c r="A26" s="14" t="s">
        <v>297</v>
      </c>
      <c r="B26" s="11"/>
      <c r="C26" s="11" t="s">
        <v>126</v>
      </c>
      <c r="D26" s="11"/>
      <c r="E26" s="207">
        <v>5226</v>
      </c>
      <c r="F26" s="39"/>
      <c r="G26" s="116"/>
    </row>
    <row r="27" spans="1:7" ht="19.5" thickBot="1">
      <c r="A27" s="16" t="s">
        <v>32</v>
      </c>
      <c r="B27" s="17"/>
      <c r="C27" s="17"/>
      <c r="D27" s="84"/>
      <c r="E27" s="115">
        <f>SUM(E12:E26)</f>
        <v>114116.06660999999</v>
      </c>
      <c r="F27" s="40"/>
      <c r="G27" s="116"/>
    </row>
    <row r="28" spans="1:7">
      <c r="A28" s="5"/>
      <c r="B28" s="5"/>
      <c r="C28" s="5"/>
      <c r="D28" s="5"/>
      <c r="E28" s="6"/>
      <c r="F28" s="6"/>
    </row>
    <row r="29" spans="1:7" ht="36.75" customHeight="1">
      <c r="A29" s="233" t="s">
        <v>408</v>
      </c>
      <c r="B29" s="233"/>
      <c r="C29" s="233"/>
      <c r="D29" s="233"/>
      <c r="E29" s="233"/>
      <c r="F29" s="100"/>
    </row>
    <row r="30" spans="1:7">
      <c r="A30" s="5"/>
      <c r="B30" s="5"/>
      <c r="C30" s="5"/>
      <c r="D30" s="5"/>
      <c r="E30" s="6"/>
      <c r="F30" s="6"/>
    </row>
    <row r="31" spans="1:7" ht="31.5" customHeight="1">
      <c r="A31" s="233" t="s">
        <v>247</v>
      </c>
      <c r="B31" s="233"/>
      <c r="C31" s="233"/>
      <c r="D31" s="233"/>
      <c r="E31" s="233"/>
      <c r="F31" s="100"/>
    </row>
    <row r="32" spans="1:7">
      <c r="A32" s="5"/>
      <c r="B32" s="5"/>
      <c r="C32" s="5"/>
      <c r="D32" s="5"/>
      <c r="E32" s="6"/>
      <c r="F32" s="6"/>
    </row>
    <row r="33" spans="1:6" ht="31.5" customHeight="1">
      <c r="A33" s="233" t="s">
        <v>99</v>
      </c>
      <c r="B33" s="233"/>
      <c r="C33" s="233"/>
      <c r="D33" s="233"/>
      <c r="E33" s="233"/>
      <c r="F33" s="101"/>
    </row>
    <row r="34" spans="1:6">
      <c r="A34" s="136"/>
      <c r="B34" s="136"/>
      <c r="C34" s="136"/>
      <c r="D34" s="136"/>
      <c r="E34" s="136"/>
      <c r="F34" s="6"/>
    </row>
    <row r="35" spans="1:6" ht="28.5" customHeight="1">
      <c r="A35" s="233" t="s">
        <v>21</v>
      </c>
      <c r="B35" s="233"/>
      <c r="C35" s="233"/>
      <c r="D35" s="233"/>
      <c r="E35" s="233"/>
      <c r="F35" s="100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35" t="s">
        <v>22</v>
      </c>
      <c r="B38" s="235"/>
      <c r="C38" s="235"/>
      <c r="D38" s="235"/>
      <c r="E38" s="235"/>
      <c r="F38" s="102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222</v>
      </c>
      <c r="C40" s="5"/>
      <c r="D40" s="5"/>
      <c r="E40" s="6" t="s">
        <v>25</v>
      </c>
      <c r="F40" s="6"/>
    </row>
    <row r="41" spans="1:6">
      <c r="A41" s="5"/>
      <c r="B41" s="234" t="s">
        <v>223</v>
      </c>
      <c r="C41" s="234"/>
      <c r="D41" s="234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  <c r="F44" s="6"/>
    </row>
    <row r="45" spans="1:6">
      <c r="A45" s="5"/>
      <c r="B45" s="232" t="s">
        <v>26</v>
      </c>
      <c r="C45" s="232"/>
      <c r="D45" s="232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  <row r="69" spans="1:1">
      <c r="A69" t="s">
        <v>105</v>
      </c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H71"/>
  <sheetViews>
    <sheetView topLeftCell="A10" workbookViewId="0">
      <selection activeCell="A31" sqref="A31:E3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.75" customHeight="1">
      <c r="A7" s="233" t="s">
        <v>248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88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397.1</v>
      </c>
    </row>
    <row r="11" spans="1:8" ht="82.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D12*$H$10*12</f>
        <v>1906.0800000000004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D13*$H$10*12</f>
        <v>2477.9040000000005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1.01</v>
      </c>
      <c r="E14" s="176">
        <f t="shared" si="0"/>
        <v>4812.8520000000008</v>
      </c>
      <c r="F14" s="39"/>
      <c r="G14" s="116"/>
    </row>
    <row r="15" spans="1:8" ht="38.25">
      <c r="A15" s="14" t="s">
        <v>121</v>
      </c>
      <c r="B15" s="11" t="s">
        <v>14</v>
      </c>
      <c r="C15" s="11" t="s">
        <v>8</v>
      </c>
      <c r="D15" s="12">
        <v>0.6</v>
      </c>
      <c r="E15" s="176">
        <f t="shared" si="0"/>
        <v>2859.12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0.1</v>
      </c>
      <c r="E16" s="176">
        <f t="shared" si="0"/>
        <v>476.5200000000001</v>
      </c>
      <c r="F16" s="39"/>
    </row>
    <row r="17" spans="1:7" ht="25.5">
      <c r="A17" s="14" t="s">
        <v>13</v>
      </c>
      <c r="B17" s="11" t="s">
        <v>107</v>
      </c>
      <c r="C17" s="11" t="s">
        <v>8</v>
      </c>
      <c r="D17" s="11">
        <v>9.81</v>
      </c>
      <c r="E17" s="176">
        <f t="shared" si="0"/>
        <v>46746.612000000008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15153.336000000003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0.11</v>
      </c>
      <c r="E19" s="176">
        <f t="shared" si="0"/>
        <v>524.17200000000003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4669.8960000000006</v>
      </c>
      <c r="F20" s="39"/>
    </row>
    <row r="21" spans="1:7" ht="25.5">
      <c r="A21" s="14" t="s">
        <v>82</v>
      </c>
      <c r="B21" s="11" t="s">
        <v>16</v>
      </c>
      <c r="C21" s="11" t="s">
        <v>8</v>
      </c>
      <c r="D21" s="83">
        <v>0.61</v>
      </c>
      <c r="E21" s="176">
        <f t="shared" si="0"/>
        <v>2906.7719999999999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1667.8199999999997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76">
        <f t="shared" si="0"/>
        <v>7671.9720000000016</v>
      </c>
      <c r="F23" s="39"/>
      <c r="G23" s="116"/>
    </row>
    <row r="24" spans="1:7" ht="25.5">
      <c r="A24" s="14" t="s">
        <v>136</v>
      </c>
      <c r="B24" s="11"/>
      <c r="C24" s="11" t="s">
        <v>8</v>
      </c>
      <c r="D24" s="11">
        <v>1.68</v>
      </c>
      <c r="E24" s="176">
        <f>D24*$H$10*10</f>
        <v>6671.2800000000007</v>
      </c>
      <c r="F24" s="39"/>
      <c r="G24" s="116"/>
    </row>
    <row r="25" spans="1:7" ht="25.5">
      <c r="A25" s="14" t="s">
        <v>129</v>
      </c>
      <c r="B25" s="11"/>
      <c r="C25" s="11" t="s">
        <v>126</v>
      </c>
      <c r="D25" s="11"/>
      <c r="E25" s="207">
        <f>36766.85/1000*H10/2</f>
        <v>7300.0580675000001</v>
      </c>
      <c r="F25" s="39"/>
      <c r="G25" s="116"/>
    </row>
    <row r="26" spans="1:7" ht="25.5">
      <c r="A26" s="21" t="s">
        <v>297</v>
      </c>
      <c r="B26" s="22"/>
      <c r="C26" s="11" t="s">
        <v>126</v>
      </c>
      <c r="D26" s="22"/>
      <c r="E26" s="221">
        <v>5226</v>
      </c>
      <c r="F26" s="39"/>
      <c r="G26" s="116"/>
    </row>
    <row r="27" spans="1:7" ht="19.5" thickBot="1">
      <c r="A27" s="16" t="s">
        <v>32</v>
      </c>
      <c r="B27" s="17"/>
      <c r="C27" s="17"/>
      <c r="D27" s="84"/>
      <c r="E27" s="115">
        <f>SUM(E12:E26)</f>
        <v>111070.39406750003</v>
      </c>
      <c r="F27" s="40"/>
    </row>
    <row r="28" spans="1:7">
      <c r="A28" s="5"/>
      <c r="B28" s="5"/>
      <c r="C28" s="5"/>
      <c r="D28" s="5"/>
      <c r="E28" s="6"/>
      <c r="F28" s="6"/>
    </row>
    <row r="29" spans="1:7" ht="31.5" customHeight="1">
      <c r="A29" s="233" t="s">
        <v>343</v>
      </c>
      <c r="B29" s="233"/>
      <c r="C29" s="233"/>
      <c r="D29" s="233"/>
      <c r="E29" s="233"/>
      <c r="F29" s="100"/>
    </row>
    <row r="30" spans="1:7">
      <c r="A30" s="138"/>
      <c r="B30" s="138"/>
      <c r="C30" s="138"/>
      <c r="D30" s="138"/>
      <c r="E30" s="139"/>
      <c r="F30" s="6"/>
    </row>
    <row r="31" spans="1:7" ht="32.25" customHeight="1">
      <c r="A31" s="233" t="s">
        <v>249</v>
      </c>
      <c r="B31" s="233"/>
      <c r="C31" s="233"/>
      <c r="D31" s="233"/>
      <c r="E31" s="233"/>
      <c r="F31" s="100"/>
    </row>
    <row r="32" spans="1:7">
      <c r="A32" s="5"/>
      <c r="B32" s="5"/>
      <c r="C32" s="5"/>
      <c r="D32" s="5"/>
      <c r="E32" s="6"/>
      <c r="F32" s="6"/>
    </row>
    <row r="33" spans="1:6" ht="30.75" customHeight="1">
      <c r="A33" s="233" t="s">
        <v>99</v>
      </c>
      <c r="B33" s="233"/>
      <c r="C33" s="233"/>
      <c r="D33" s="233"/>
      <c r="E33" s="233"/>
      <c r="F33" s="101"/>
    </row>
    <row r="34" spans="1:6">
      <c r="A34" s="136"/>
      <c r="B34" s="136"/>
      <c r="C34" s="136"/>
      <c r="D34" s="136"/>
      <c r="E34" s="136"/>
      <c r="F34" s="6"/>
    </row>
    <row r="35" spans="1:6" ht="28.5" customHeight="1">
      <c r="A35" s="233" t="s">
        <v>21</v>
      </c>
      <c r="B35" s="233"/>
      <c r="C35" s="233"/>
      <c r="D35" s="233"/>
      <c r="E35" s="233"/>
      <c r="F35" s="100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35" t="s">
        <v>22</v>
      </c>
      <c r="B38" s="235"/>
      <c r="C38" s="235"/>
      <c r="D38" s="235"/>
      <c r="E38" s="235"/>
      <c r="F38" s="102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222</v>
      </c>
      <c r="C40" s="5"/>
      <c r="D40" s="5"/>
      <c r="E40" s="6" t="s">
        <v>25</v>
      </c>
      <c r="F40" s="6"/>
    </row>
    <row r="41" spans="1:6">
      <c r="A41" s="5"/>
      <c r="B41" s="234" t="s">
        <v>223</v>
      </c>
      <c r="C41" s="234"/>
      <c r="D41" s="234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  <c r="F44" s="6"/>
    </row>
    <row r="45" spans="1:6">
      <c r="A45" s="5"/>
      <c r="B45" s="232" t="s">
        <v>26</v>
      </c>
      <c r="C45" s="232"/>
      <c r="D45" s="232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  <row r="71" spans="1:1">
      <c r="A71" t="s">
        <v>105</v>
      </c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H69"/>
  <sheetViews>
    <sheetView topLeftCell="A10" workbookViewId="0">
      <selection activeCell="A9" sqref="A9:E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3" t="s">
        <v>250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89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376.8</v>
      </c>
    </row>
    <row r="11" spans="1:8" ht="82.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D12*$H$10*12</f>
        <v>1808.6399999999999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2" si="0">D13*$H$10*12</f>
        <v>2351.232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0.6</v>
      </c>
      <c r="E14" s="176">
        <f t="shared" si="0"/>
        <v>2712.96</v>
      </c>
      <c r="F14" s="39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76">
        <f t="shared" si="0"/>
        <v>2712.96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0.35</v>
      </c>
      <c r="E16" s="176">
        <f t="shared" si="0"/>
        <v>1582.56</v>
      </c>
      <c r="F16" s="39"/>
    </row>
    <row r="17" spans="1:7" ht="25.5">
      <c r="A17" s="14" t="s">
        <v>13</v>
      </c>
      <c r="B17" s="11" t="s">
        <v>107</v>
      </c>
      <c r="C17" s="11" t="s">
        <v>8</v>
      </c>
      <c r="D17" s="11">
        <v>7.57</v>
      </c>
      <c r="E17" s="176">
        <f t="shared" si="0"/>
        <v>34228.512000000002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14378.688000000002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0.18</v>
      </c>
      <c r="E19" s="176">
        <f t="shared" si="0"/>
        <v>813.88799999999992</v>
      </c>
      <c r="F19" s="39"/>
      <c r="G19" s="116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4431.1679999999997</v>
      </c>
      <c r="F20" s="39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76">
        <f t="shared" si="0"/>
        <v>1582.56</v>
      </c>
      <c r="F21" s="39"/>
      <c r="G21" s="116"/>
    </row>
    <row r="22" spans="1:7" ht="25.5">
      <c r="A22" s="14" t="s">
        <v>19</v>
      </c>
      <c r="B22" s="11" t="s">
        <v>14</v>
      </c>
      <c r="C22" s="11" t="s">
        <v>8</v>
      </c>
      <c r="D22" s="11">
        <v>1.61</v>
      </c>
      <c r="E22" s="176">
        <f t="shared" si="0"/>
        <v>7279.7759999999998</v>
      </c>
      <c r="F22" s="39"/>
      <c r="G22" s="116"/>
    </row>
    <row r="23" spans="1:7" ht="27.75" customHeight="1">
      <c r="A23" s="14" t="s">
        <v>136</v>
      </c>
      <c r="B23" s="11"/>
      <c r="C23" s="11" t="s">
        <v>8</v>
      </c>
      <c r="D23" s="11">
        <v>1.77</v>
      </c>
      <c r="E23" s="176">
        <f>D23*$H$10*7</f>
        <v>4668.5520000000006</v>
      </c>
      <c r="F23" s="39"/>
    </row>
    <row r="24" spans="1:7" ht="27.75" customHeight="1">
      <c r="A24" s="14" t="s">
        <v>129</v>
      </c>
      <c r="B24" s="11"/>
      <c r="C24" s="11" t="s">
        <v>126</v>
      </c>
      <c r="D24" s="11"/>
      <c r="E24" s="207">
        <f>36766.85/1000*H10/2</f>
        <v>6926.8745399999998</v>
      </c>
      <c r="F24" s="39"/>
    </row>
    <row r="25" spans="1:7" ht="27.75" customHeight="1">
      <c r="A25" s="14" t="s">
        <v>297</v>
      </c>
      <c r="B25" s="11"/>
      <c r="C25" s="11" t="s">
        <v>126</v>
      </c>
      <c r="D25" s="11"/>
      <c r="E25" s="207">
        <v>5226</v>
      </c>
      <c r="F25" s="39"/>
    </row>
    <row r="26" spans="1:7" ht="19.5" thickBot="1">
      <c r="A26" s="16" t="s">
        <v>32</v>
      </c>
      <c r="B26" s="17"/>
      <c r="C26" s="17"/>
      <c r="D26" s="84"/>
      <c r="E26" s="115">
        <f>SUM(E12:E25)</f>
        <v>90704.370540000004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0.75" customHeight="1">
      <c r="A28" s="233" t="s">
        <v>344</v>
      </c>
      <c r="B28" s="233"/>
      <c r="C28" s="233"/>
      <c r="D28" s="233"/>
      <c r="E28" s="233"/>
      <c r="F28" s="100"/>
    </row>
    <row r="29" spans="1:7">
      <c r="A29" s="5"/>
      <c r="B29" s="5"/>
      <c r="C29" s="5"/>
      <c r="D29" s="5"/>
      <c r="E29" s="6"/>
      <c r="F29" s="6"/>
    </row>
    <row r="30" spans="1:7" ht="45.75" customHeight="1">
      <c r="A30" s="233" t="s">
        <v>251</v>
      </c>
      <c r="B30" s="233"/>
      <c r="C30" s="233"/>
      <c r="D30" s="233"/>
      <c r="E30" s="233"/>
      <c r="F30" s="100"/>
    </row>
    <row r="31" spans="1:7">
      <c r="A31" s="5"/>
      <c r="B31" s="5"/>
      <c r="C31" s="5"/>
      <c r="D31" s="5"/>
      <c r="E31" s="6"/>
      <c r="F31" s="6"/>
    </row>
    <row r="32" spans="1:7" ht="33" customHeight="1">
      <c r="A32" s="233" t="s">
        <v>99</v>
      </c>
      <c r="B32" s="233"/>
      <c r="C32" s="233"/>
      <c r="D32" s="233"/>
      <c r="E32" s="233"/>
      <c r="F32" s="101"/>
    </row>
    <row r="33" spans="1:6">
      <c r="A33" s="136"/>
      <c r="B33" s="136"/>
      <c r="C33" s="136"/>
      <c r="D33" s="136"/>
      <c r="E33" s="136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100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102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  <row r="69" spans="1:1">
      <c r="A69" t="s">
        <v>105</v>
      </c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topLeftCell="A13" workbookViewId="0">
      <selection activeCell="A26" sqref="A26:E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6" t="s">
        <v>0</v>
      </c>
      <c r="B1" s="236"/>
      <c r="C1" s="236"/>
      <c r="D1" s="236"/>
      <c r="E1" s="236"/>
    </row>
    <row r="2" spans="1:7" ht="36" customHeight="1">
      <c r="A2" s="237" t="s">
        <v>1</v>
      </c>
      <c r="B2" s="237"/>
      <c r="C2" s="237"/>
      <c r="D2" s="237"/>
      <c r="E2" s="237"/>
    </row>
    <row r="3" spans="1:7">
      <c r="A3" s="1"/>
      <c r="B3" s="1"/>
      <c r="C3" s="1"/>
      <c r="D3" s="1"/>
      <c r="E3" s="2"/>
    </row>
    <row r="4" spans="1:7" ht="15" customHeight="1">
      <c r="A4" s="26" t="s">
        <v>2</v>
      </c>
      <c r="B4" s="1"/>
      <c r="C4" s="1"/>
      <c r="D4" s="238" t="s">
        <v>143</v>
      </c>
      <c r="E4" s="238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112.5" customHeight="1">
      <c r="A7" s="233" t="s">
        <v>158</v>
      </c>
      <c r="B7" s="233"/>
      <c r="C7" s="233"/>
      <c r="D7" s="233"/>
      <c r="E7" s="233"/>
    </row>
    <row r="8" spans="1:7">
      <c r="A8" s="3"/>
      <c r="B8" s="3"/>
      <c r="C8" s="3"/>
      <c r="D8" s="3"/>
      <c r="E8" s="4"/>
    </row>
    <row r="9" spans="1:7" ht="45.75" customHeight="1">
      <c r="A9" s="233" t="s">
        <v>41</v>
      </c>
      <c r="B9" s="233"/>
      <c r="C9" s="233"/>
      <c r="D9" s="233"/>
      <c r="E9" s="233"/>
    </row>
    <row r="10" spans="1:7" ht="15.75" thickBot="1">
      <c r="A10" s="5"/>
      <c r="B10" s="5"/>
      <c r="C10" s="5"/>
      <c r="D10" s="5"/>
      <c r="E10" s="6"/>
      <c r="G10">
        <v>262.10000000000002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51">
      <c r="A12" s="14" t="s">
        <v>9</v>
      </c>
      <c r="B12" s="11" t="s">
        <v>107</v>
      </c>
      <c r="C12" s="11" t="s">
        <v>10</v>
      </c>
      <c r="D12" s="12">
        <v>0.13</v>
      </c>
      <c r="E12" s="13">
        <v>600</v>
      </c>
      <c r="F12">
        <f>D12*12*G10</f>
        <v>408.87600000000003</v>
      </c>
      <c r="G12" s="116">
        <f>E12-F12</f>
        <v>191.12399999999997</v>
      </c>
    </row>
    <row r="13" spans="1:7" ht="51">
      <c r="A13" s="14" t="s">
        <v>34</v>
      </c>
      <c r="B13" s="11" t="s">
        <v>14</v>
      </c>
      <c r="C13" s="11" t="s">
        <v>8</v>
      </c>
      <c r="D13" s="12">
        <v>0.55000000000000004</v>
      </c>
      <c r="E13" s="13">
        <f t="shared" ref="E13:E21" si="0">D13*$G$10*12</f>
        <v>1729.8600000000004</v>
      </c>
    </row>
    <row r="14" spans="1:7" ht="51">
      <c r="A14" s="14" t="s">
        <v>11</v>
      </c>
      <c r="B14" s="11" t="s">
        <v>107</v>
      </c>
      <c r="C14" s="11" t="s">
        <v>12</v>
      </c>
      <c r="D14" s="12">
        <v>0.17</v>
      </c>
      <c r="E14" s="13">
        <f t="shared" si="0"/>
        <v>534.68400000000008</v>
      </c>
      <c r="G14" s="116"/>
    </row>
    <row r="15" spans="1:7" ht="31.5" customHeight="1">
      <c r="A15" s="14" t="s">
        <v>13</v>
      </c>
      <c r="B15" s="11" t="s">
        <v>107</v>
      </c>
      <c r="C15" s="11" t="s">
        <v>8</v>
      </c>
      <c r="D15" s="11">
        <v>6.1</v>
      </c>
      <c r="E15" s="13">
        <f t="shared" si="0"/>
        <v>19185.72</v>
      </c>
    </row>
    <row r="16" spans="1:7">
      <c r="A16" s="14" t="s">
        <v>29</v>
      </c>
      <c r="B16" s="11" t="s">
        <v>14</v>
      </c>
      <c r="C16" s="11" t="s">
        <v>8</v>
      </c>
      <c r="D16" s="12">
        <v>2.48</v>
      </c>
      <c r="E16" s="13">
        <f t="shared" si="0"/>
        <v>7800.0960000000005</v>
      </c>
    </row>
    <row r="17" spans="1:7">
      <c r="A17" s="14" t="s">
        <v>33</v>
      </c>
      <c r="B17" s="11" t="s">
        <v>107</v>
      </c>
      <c r="C17" s="11" t="s">
        <v>8</v>
      </c>
      <c r="D17" s="12">
        <v>0.25</v>
      </c>
      <c r="E17" s="13">
        <f t="shared" si="0"/>
        <v>786.30000000000007</v>
      </c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3082.2960000000003</v>
      </c>
    </row>
    <row r="19" spans="1:7" ht="25.5">
      <c r="A19" s="14" t="s">
        <v>17</v>
      </c>
      <c r="B19" s="11" t="s">
        <v>16</v>
      </c>
      <c r="C19" s="11" t="s">
        <v>8</v>
      </c>
      <c r="D19" s="15">
        <v>0.61</v>
      </c>
      <c r="E19" s="13">
        <f t="shared" si="0"/>
        <v>1918.5720000000001</v>
      </c>
    </row>
    <row r="20" spans="1:7" ht="25.5">
      <c r="A20" s="14" t="s">
        <v>18</v>
      </c>
      <c r="B20" s="11" t="s">
        <v>16</v>
      </c>
      <c r="C20" s="11" t="s">
        <v>8</v>
      </c>
      <c r="D20" s="11">
        <v>0.34</v>
      </c>
      <c r="E20" s="13">
        <f t="shared" si="0"/>
        <v>1069.3680000000002</v>
      </c>
      <c r="G20" s="116"/>
    </row>
    <row r="21" spans="1:7" ht="25.5">
      <c r="A21" s="14" t="s">
        <v>19</v>
      </c>
      <c r="B21" s="11" t="s">
        <v>14</v>
      </c>
      <c r="C21" s="11" t="s">
        <v>8</v>
      </c>
      <c r="D21" s="11">
        <v>1.1000000000000001</v>
      </c>
      <c r="E21" s="13">
        <f t="shared" si="0"/>
        <v>3459.7200000000007</v>
      </c>
      <c r="G21" s="116"/>
    </row>
    <row r="22" spans="1:7" ht="25.5">
      <c r="A22" s="21" t="s">
        <v>129</v>
      </c>
      <c r="B22" s="22"/>
      <c r="C22" s="22" t="s">
        <v>126</v>
      </c>
      <c r="D22" s="22"/>
      <c r="E22" s="185">
        <v>4599</v>
      </c>
      <c r="G22" s="116"/>
    </row>
    <row r="23" spans="1:7" ht="25.5">
      <c r="A23" s="21" t="s">
        <v>297</v>
      </c>
      <c r="B23" s="22"/>
      <c r="C23" s="22" t="s">
        <v>126</v>
      </c>
      <c r="D23" s="22"/>
      <c r="E23" s="185">
        <v>5391</v>
      </c>
      <c r="G23" s="116"/>
    </row>
    <row r="24" spans="1:7" ht="19.5" thickBot="1">
      <c r="A24" s="16" t="s">
        <v>32</v>
      </c>
      <c r="B24" s="17"/>
      <c r="C24" s="17"/>
      <c r="D24" s="18"/>
      <c r="E24" s="115">
        <f>SUM(E12:E22)</f>
        <v>44765.616000000009</v>
      </c>
      <c r="G24" s="116"/>
    </row>
    <row r="25" spans="1:7">
      <c r="A25" s="5"/>
      <c r="B25" s="5"/>
      <c r="C25" s="5"/>
      <c r="D25" s="5"/>
      <c r="E25" s="6"/>
    </row>
    <row r="26" spans="1:7" ht="31.5" customHeight="1">
      <c r="A26" s="233" t="s">
        <v>384</v>
      </c>
      <c r="B26" s="233"/>
      <c r="C26" s="233"/>
      <c r="D26" s="233"/>
      <c r="E26" s="233"/>
    </row>
    <row r="27" spans="1:7">
      <c r="A27" s="138"/>
      <c r="B27" s="138"/>
      <c r="C27" s="138"/>
      <c r="D27" s="138"/>
      <c r="E27" s="139"/>
    </row>
    <row r="28" spans="1:7" ht="30.75" customHeight="1">
      <c r="A28" s="233" t="s">
        <v>159</v>
      </c>
      <c r="B28" s="233"/>
      <c r="C28" s="233"/>
      <c r="D28" s="233"/>
      <c r="E28" s="233"/>
    </row>
    <row r="29" spans="1:7">
      <c r="A29" s="118"/>
      <c r="B29" s="118"/>
      <c r="C29" s="118"/>
      <c r="D29" s="118"/>
      <c r="E29" s="118"/>
    </row>
    <row r="30" spans="1:7" ht="32.25" customHeight="1">
      <c r="A30" s="233" t="s">
        <v>99</v>
      </c>
      <c r="B30" s="233"/>
      <c r="C30" s="233"/>
      <c r="D30" s="233"/>
      <c r="E30" s="233"/>
    </row>
    <row r="31" spans="1:7">
      <c r="A31" s="5"/>
      <c r="B31" s="5"/>
      <c r="C31" s="5"/>
      <c r="D31" s="5"/>
      <c r="E31" s="6"/>
    </row>
    <row r="32" spans="1:7" ht="19.5" customHeight="1">
      <c r="A32" s="234" t="s">
        <v>46</v>
      </c>
      <c r="B32" s="234"/>
      <c r="C32" s="234"/>
      <c r="D32" s="234"/>
      <c r="E32" s="234"/>
    </row>
    <row r="33" spans="1:5">
      <c r="A33" s="5"/>
      <c r="B33" s="5"/>
      <c r="C33" s="5"/>
      <c r="D33" s="5"/>
      <c r="E33" s="6"/>
    </row>
    <row r="34" spans="1:5">
      <c r="A34" s="233" t="s">
        <v>21</v>
      </c>
      <c r="B34" s="233"/>
      <c r="C34" s="233"/>
      <c r="D34" s="233"/>
      <c r="E34" s="233"/>
    </row>
    <row r="35" spans="1:5">
      <c r="A35" s="235" t="s">
        <v>22</v>
      </c>
      <c r="B35" s="235"/>
      <c r="C35" s="235"/>
      <c r="D35" s="235"/>
      <c r="E35" s="235"/>
    </row>
    <row r="36" spans="1:5">
      <c r="A36" s="5"/>
      <c r="B36" s="5"/>
      <c r="C36" s="5"/>
      <c r="D36" s="5"/>
      <c r="E36" s="6"/>
    </row>
    <row r="37" spans="1:5">
      <c r="A37" s="5" t="s">
        <v>23</v>
      </c>
      <c r="B37" s="5" t="s">
        <v>222</v>
      </c>
      <c r="C37" s="5"/>
      <c r="D37" s="5"/>
      <c r="E37" s="6" t="s">
        <v>25</v>
      </c>
    </row>
    <row r="38" spans="1:5">
      <c r="A38" s="5"/>
      <c r="B38" s="234" t="s">
        <v>223</v>
      </c>
      <c r="C38" s="234"/>
      <c r="D38" s="234"/>
      <c r="E38" s="6" t="s">
        <v>27</v>
      </c>
    </row>
    <row r="39" spans="1:5">
      <c r="A39" s="5"/>
      <c r="B39" s="5"/>
      <c r="C39" s="5"/>
      <c r="D39" s="5"/>
      <c r="E39" s="6"/>
    </row>
    <row r="40" spans="1:5">
      <c r="A40" s="5"/>
      <c r="B40" s="5"/>
      <c r="C40" s="5"/>
      <c r="D40" s="5"/>
      <c r="E40" s="6"/>
    </row>
    <row r="41" spans="1:5">
      <c r="A41" s="5" t="s">
        <v>28</v>
      </c>
      <c r="B41" s="5" t="s">
        <v>24</v>
      </c>
      <c r="C41" s="5"/>
      <c r="D41" s="5"/>
      <c r="E41" s="6" t="s">
        <v>25</v>
      </c>
    </row>
    <row r="42" spans="1:5">
      <c r="A42" s="5"/>
      <c r="B42" s="232" t="s">
        <v>26</v>
      </c>
      <c r="C42" s="232"/>
      <c r="D42" s="232"/>
      <c r="E42" s="6" t="s">
        <v>27</v>
      </c>
    </row>
    <row r="43" spans="1:5">
      <c r="A43" s="5"/>
      <c r="B43" s="5"/>
      <c r="C43" s="5"/>
      <c r="D43" s="5"/>
      <c r="E43" s="6"/>
    </row>
  </sheetData>
  <mergeCells count="13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  <mergeCell ref="A34:E34"/>
  </mergeCells>
  <pageMargins left="0.24" right="0.21" top="0.22" bottom="0.24" header="0.16" footer="0.22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H45"/>
  <sheetViews>
    <sheetView topLeftCell="A10" workbookViewId="0">
      <selection activeCell="I7" sqref="I7"/>
    </sheetView>
  </sheetViews>
  <sheetFormatPr defaultRowHeight="15"/>
  <cols>
    <col min="1" max="1" width="33.285156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1.855468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97"/>
    </row>
    <row r="2" spans="1:8" ht="36" customHeight="1">
      <c r="A2" s="237" t="s">
        <v>1</v>
      </c>
      <c r="B2" s="237"/>
      <c r="C2" s="237"/>
      <c r="D2" s="237"/>
      <c r="E2" s="237"/>
      <c r="F2" s="98"/>
    </row>
    <row r="3" spans="1:8">
      <c r="A3" s="1"/>
      <c r="B3" s="1"/>
      <c r="C3" s="1"/>
      <c r="D3" s="1"/>
      <c r="E3" s="2"/>
      <c r="F3" s="2"/>
    </row>
    <row r="4" spans="1:8" ht="15" customHeight="1">
      <c r="A4" s="100" t="s">
        <v>2</v>
      </c>
      <c r="B4" s="1"/>
      <c r="C4" s="1"/>
      <c r="D4" s="238" t="s">
        <v>143</v>
      </c>
      <c r="E4" s="238"/>
      <c r="F4" s="9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3" t="s">
        <v>252</v>
      </c>
      <c r="B7" s="233"/>
      <c r="C7" s="233"/>
      <c r="D7" s="233"/>
      <c r="E7" s="233"/>
      <c r="F7" s="10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90</v>
      </c>
      <c r="B9" s="233"/>
      <c r="C9" s="233"/>
      <c r="D9" s="233"/>
      <c r="E9" s="233"/>
      <c r="F9" s="100"/>
    </row>
    <row r="10" spans="1:8" ht="15.75" thickBot="1">
      <c r="A10" s="5"/>
      <c r="B10" s="5"/>
      <c r="C10" s="5"/>
      <c r="D10" s="5"/>
      <c r="E10" s="6"/>
      <c r="F10" s="6"/>
      <c r="H10">
        <v>386.5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51">
      <c r="A12" s="14" t="s">
        <v>34</v>
      </c>
      <c r="B12" s="12" t="s">
        <v>114</v>
      </c>
      <c r="C12" s="11" t="s">
        <v>8</v>
      </c>
      <c r="D12" s="15">
        <v>0.4</v>
      </c>
      <c r="E12" s="13">
        <f t="shared" ref="E12:E15" si="0">D12*$H$10*12</f>
        <v>1855.2000000000003</v>
      </c>
      <c r="F12" s="38"/>
    </row>
    <row r="13" spans="1:8" ht="87" customHeight="1">
      <c r="A13" s="215" t="s">
        <v>151</v>
      </c>
      <c r="B13" s="12" t="s">
        <v>114</v>
      </c>
      <c r="C13" s="11" t="s">
        <v>8</v>
      </c>
      <c r="D13" s="15">
        <v>0.52</v>
      </c>
      <c r="E13" s="13">
        <f t="shared" si="0"/>
        <v>2411.7600000000002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0.78</v>
      </c>
      <c r="E14" s="13">
        <f t="shared" si="0"/>
        <v>3617.6400000000003</v>
      </c>
      <c r="F14" s="39"/>
      <c r="G14" s="116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3">
        <f t="shared" si="0"/>
        <v>2782.7999999999997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0.05</v>
      </c>
      <c r="E16" s="13">
        <f t="shared" ref="E16:E23" si="1">D16*$H$10*12</f>
        <v>231.90000000000003</v>
      </c>
      <c r="F16" s="39"/>
    </row>
    <row r="17" spans="1:7" ht="25.5">
      <c r="A17" s="14" t="s">
        <v>13</v>
      </c>
      <c r="B17" s="11" t="s">
        <v>107</v>
      </c>
      <c r="C17" s="11" t="s">
        <v>8</v>
      </c>
      <c r="D17" s="11">
        <v>9.1999999999999993</v>
      </c>
      <c r="E17" s="13">
        <f t="shared" si="1"/>
        <v>42669.599999999999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1"/>
        <v>14748.840000000002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0.17</v>
      </c>
      <c r="E19" s="13">
        <f t="shared" si="1"/>
        <v>788.46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1"/>
        <v>4545.24</v>
      </c>
      <c r="F20" s="39"/>
    </row>
    <row r="21" spans="1:7" ht="25.5">
      <c r="A21" s="14" t="s">
        <v>82</v>
      </c>
      <c r="B21" s="11" t="s">
        <v>16</v>
      </c>
      <c r="C21" s="11" t="s">
        <v>8</v>
      </c>
      <c r="D21" s="83">
        <v>0.61</v>
      </c>
      <c r="E21" s="13">
        <f t="shared" si="1"/>
        <v>2829.18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1"/>
        <v>1623.2999999999997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3">
        <f t="shared" si="1"/>
        <v>7467.18</v>
      </c>
      <c r="F23" s="39"/>
      <c r="G23" s="116"/>
    </row>
    <row r="24" spans="1:7" ht="25.5">
      <c r="A24" s="14" t="s">
        <v>129</v>
      </c>
      <c r="B24" s="11"/>
      <c r="C24" s="11" t="s">
        <v>126</v>
      </c>
      <c r="D24" s="11"/>
      <c r="E24" s="207">
        <f>36766.85/1000*H10/2</f>
        <v>7105.1937625</v>
      </c>
      <c r="F24" s="39"/>
    </row>
    <row r="25" spans="1:7" ht="25.5">
      <c r="A25" s="21" t="s">
        <v>297</v>
      </c>
      <c r="B25" s="22"/>
      <c r="C25" s="11" t="s">
        <v>126</v>
      </c>
      <c r="D25" s="22"/>
      <c r="E25" s="221">
        <v>5226</v>
      </c>
      <c r="F25" s="39"/>
    </row>
    <row r="26" spans="1:7" ht="19.5" thickBot="1">
      <c r="A26" s="16" t="s">
        <v>32</v>
      </c>
      <c r="B26" s="17"/>
      <c r="C26" s="17"/>
      <c r="D26" s="84"/>
      <c r="E26" s="115">
        <f>SUM(E12:E25)</f>
        <v>97902.293762500005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0" customHeight="1">
      <c r="A28" s="233" t="s">
        <v>345</v>
      </c>
      <c r="B28" s="233"/>
      <c r="C28" s="233"/>
      <c r="D28" s="233"/>
      <c r="E28" s="233"/>
      <c r="F28" s="100"/>
    </row>
    <row r="29" spans="1:7">
      <c r="A29" s="138"/>
      <c r="B29" s="138"/>
      <c r="C29" s="138"/>
      <c r="D29" s="138"/>
      <c r="E29" s="139"/>
      <c r="F29" s="6"/>
    </row>
    <row r="30" spans="1:7" ht="33.75" customHeight="1">
      <c r="A30" s="233" t="s">
        <v>253</v>
      </c>
      <c r="B30" s="233"/>
      <c r="C30" s="233"/>
      <c r="D30" s="233"/>
      <c r="E30" s="233"/>
      <c r="F30" s="100"/>
    </row>
    <row r="31" spans="1:7">
      <c r="A31" s="5"/>
      <c r="B31" s="5"/>
      <c r="C31" s="5"/>
      <c r="D31" s="5"/>
      <c r="E31" s="6"/>
      <c r="F31" s="6"/>
    </row>
    <row r="32" spans="1:7" ht="21" customHeight="1">
      <c r="A32" s="233" t="s">
        <v>99</v>
      </c>
      <c r="B32" s="233"/>
      <c r="C32" s="233"/>
      <c r="D32" s="233"/>
      <c r="E32" s="233"/>
      <c r="F32" s="101"/>
    </row>
    <row r="33" spans="1:6">
      <c r="A33" s="136"/>
      <c r="B33" s="136"/>
      <c r="C33" s="136"/>
      <c r="D33" s="136"/>
      <c r="E33" s="136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100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102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H66"/>
  <sheetViews>
    <sheetView topLeftCell="A7" workbookViewId="0">
      <selection activeCell="P29" sqref="P2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855468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03"/>
    </row>
    <row r="2" spans="1:8" ht="36" customHeight="1">
      <c r="A2" s="237" t="s">
        <v>1</v>
      </c>
      <c r="B2" s="237"/>
      <c r="C2" s="237"/>
      <c r="D2" s="237"/>
      <c r="E2" s="237"/>
      <c r="F2" s="104"/>
    </row>
    <row r="3" spans="1:8">
      <c r="A3" s="1"/>
      <c r="B3" s="1"/>
      <c r="C3" s="1"/>
      <c r="D3" s="1"/>
      <c r="E3" s="2"/>
      <c r="F3" s="2"/>
    </row>
    <row r="4" spans="1:8" ht="15" customHeight="1">
      <c r="A4" s="106" t="s">
        <v>2</v>
      </c>
      <c r="B4" s="1"/>
      <c r="C4" s="1"/>
      <c r="D4" s="238" t="s">
        <v>143</v>
      </c>
      <c r="E4" s="238"/>
      <c r="F4" s="10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2.25" customHeight="1">
      <c r="A7" s="233" t="s">
        <v>254</v>
      </c>
      <c r="B7" s="233"/>
      <c r="C7" s="233"/>
      <c r="D7" s="233"/>
      <c r="E7" s="233"/>
      <c r="F7" s="106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91</v>
      </c>
      <c r="B9" s="233"/>
      <c r="C9" s="233"/>
      <c r="D9" s="233"/>
      <c r="E9" s="233"/>
      <c r="F9" s="106"/>
    </row>
    <row r="10" spans="1:8" ht="15.75" thickBot="1">
      <c r="A10" s="5"/>
      <c r="B10" s="5"/>
      <c r="C10" s="5"/>
      <c r="D10" s="5"/>
      <c r="E10" s="6"/>
      <c r="F10" s="6"/>
      <c r="H10">
        <v>385.8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51">
      <c r="A12" s="14" t="s">
        <v>9</v>
      </c>
      <c r="B12" s="11" t="s">
        <v>107</v>
      </c>
      <c r="C12" s="11" t="s">
        <v>10</v>
      </c>
      <c r="D12" s="12">
        <v>0.45</v>
      </c>
      <c r="E12" s="13">
        <f t="shared" ref="E12:E21" si="0">D12*$H$10*12</f>
        <v>2083.3200000000002</v>
      </c>
      <c r="F12" s="39"/>
      <c r="G12" s="116"/>
    </row>
    <row r="13" spans="1:8" ht="51">
      <c r="A13" s="14" t="s">
        <v>34</v>
      </c>
      <c r="B13" s="11" t="s">
        <v>14</v>
      </c>
      <c r="C13" s="11" t="s">
        <v>8</v>
      </c>
      <c r="D13" s="12">
        <v>0.6</v>
      </c>
      <c r="E13" s="13">
        <f t="shared" si="0"/>
        <v>2777.7599999999998</v>
      </c>
      <c r="F13" s="39"/>
    </row>
    <row r="14" spans="1:8" ht="51">
      <c r="A14" s="14" t="s">
        <v>11</v>
      </c>
      <c r="B14" s="11" t="s">
        <v>107</v>
      </c>
      <c r="C14" s="11" t="s">
        <v>12</v>
      </c>
      <c r="D14" s="12">
        <v>0.05</v>
      </c>
      <c r="E14" s="13">
        <f t="shared" si="0"/>
        <v>231.48000000000002</v>
      </c>
      <c r="F14" s="39"/>
    </row>
    <row r="15" spans="1:8" ht="25.5">
      <c r="A15" s="14" t="s">
        <v>13</v>
      </c>
      <c r="B15" s="11" t="s">
        <v>107</v>
      </c>
      <c r="C15" s="11" t="s">
        <v>8</v>
      </c>
      <c r="D15" s="11">
        <v>8.07</v>
      </c>
      <c r="E15" s="13">
        <f t="shared" si="0"/>
        <v>37360.872000000003</v>
      </c>
      <c r="F15" s="39"/>
    </row>
    <row r="16" spans="1:8">
      <c r="A16" s="14" t="s">
        <v>29</v>
      </c>
      <c r="B16" s="11" t="s">
        <v>14</v>
      </c>
      <c r="C16" s="11" t="s">
        <v>8</v>
      </c>
      <c r="D16" s="12">
        <v>2.2200000000000002</v>
      </c>
      <c r="E16" s="13">
        <f t="shared" si="0"/>
        <v>10277.712000000001</v>
      </c>
      <c r="F16" s="39"/>
    </row>
    <row r="17" spans="1:7">
      <c r="A17" s="14" t="s">
        <v>33</v>
      </c>
      <c r="B17" s="11" t="s">
        <v>107</v>
      </c>
      <c r="C17" s="11" t="s">
        <v>8</v>
      </c>
      <c r="D17" s="12">
        <v>0.3</v>
      </c>
      <c r="E17" s="13">
        <f t="shared" si="0"/>
        <v>1388.8799999999999</v>
      </c>
      <c r="F17" s="39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4537.0079999999998</v>
      </c>
      <c r="F18" s="39"/>
    </row>
    <row r="19" spans="1:7" ht="25.5">
      <c r="A19" s="14" t="s">
        <v>75</v>
      </c>
      <c r="B19" s="11" t="s">
        <v>16</v>
      </c>
      <c r="C19" s="11" t="s">
        <v>8</v>
      </c>
      <c r="D19" s="83">
        <v>1.69</v>
      </c>
      <c r="E19" s="13">
        <f t="shared" si="0"/>
        <v>7824.0239999999994</v>
      </c>
      <c r="F19" s="39"/>
      <c r="G19" s="116"/>
    </row>
    <row r="20" spans="1:7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 t="shared" si="0"/>
        <v>1620.3600000000001</v>
      </c>
      <c r="F20" s="39"/>
      <c r="G20" s="116"/>
    </row>
    <row r="21" spans="1:7" ht="25.5">
      <c r="A21" s="14" t="s">
        <v>19</v>
      </c>
      <c r="B21" s="11" t="s">
        <v>14</v>
      </c>
      <c r="C21" s="11" t="s">
        <v>8</v>
      </c>
      <c r="D21" s="11">
        <v>1.61</v>
      </c>
      <c r="E21" s="13">
        <f t="shared" si="0"/>
        <v>7453.6560000000009</v>
      </c>
      <c r="F21" s="39"/>
      <c r="G21" s="116"/>
    </row>
    <row r="22" spans="1:7" ht="25.5">
      <c r="A22" s="21" t="s">
        <v>297</v>
      </c>
      <c r="B22" s="22"/>
      <c r="C22" s="11" t="s">
        <v>126</v>
      </c>
      <c r="D22" s="22"/>
      <c r="E22" s="23">
        <v>5226</v>
      </c>
      <c r="F22" s="39"/>
      <c r="G22" s="116"/>
    </row>
    <row r="23" spans="1:7" ht="19.5" thickBot="1">
      <c r="A23" s="16" t="s">
        <v>32</v>
      </c>
      <c r="B23" s="17"/>
      <c r="C23" s="17"/>
      <c r="D23" s="84"/>
      <c r="E23" s="115">
        <f>SUM(E12:E22)</f>
        <v>80781.072</v>
      </c>
      <c r="F23" s="40"/>
      <c r="G23" s="116"/>
    </row>
    <row r="24" spans="1:7">
      <c r="A24" s="5"/>
      <c r="B24" s="5"/>
      <c r="C24" s="5"/>
      <c r="D24" s="5"/>
      <c r="E24" s="6"/>
      <c r="F24" s="6"/>
    </row>
    <row r="25" spans="1:7" ht="31.5" customHeight="1">
      <c r="A25" s="233" t="s">
        <v>346</v>
      </c>
      <c r="B25" s="233"/>
      <c r="C25" s="233"/>
      <c r="D25" s="233"/>
      <c r="E25" s="233"/>
      <c r="F25" s="106"/>
    </row>
    <row r="26" spans="1:7">
      <c r="A26" s="5"/>
      <c r="B26" s="5"/>
      <c r="C26" s="5"/>
      <c r="D26" s="5"/>
      <c r="E26" s="6"/>
      <c r="F26" s="6"/>
    </row>
    <row r="27" spans="1:7" ht="33" customHeight="1">
      <c r="A27" s="233" t="s">
        <v>255</v>
      </c>
      <c r="B27" s="233"/>
      <c r="C27" s="233"/>
      <c r="D27" s="233"/>
      <c r="E27" s="233"/>
      <c r="F27" s="106"/>
    </row>
    <row r="28" spans="1:7">
      <c r="A28" s="5"/>
      <c r="B28" s="5"/>
      <c r="C28" s="5"/>
      <c r="D28" s="5"/>
      <c r="E28" s="6"/>
      <c r="F28" s="6"/>
    </row>
    <row r="29" spans="1:7" ht="29.25" customHeight="1">
      <c r="A29" s="233" t="s">
        <v>99</v>
      </c>
      <c r="B29" s="233"/>
      <c r="C29" s="233"/>
      <c r="D29" s="233"/>
      <c r="E29" s="233"/>
      <c r="F29" s="107"/>
    </row>
    <row r="30" spans="1:7">
      <c r="A30" s="136"/>
      <c r="B30" s="136"/>
      <c r="C30" s="136"/>
      <c r="D30" s="136"/>
      <c r="E30" s="136"/>
      <c r="F30" s="6"/>
    </row>
    <row r="31" spans="1:7" ht="28.5" customHeight="1">
      <c r="A31" s="233" t="s">
        <v>21</v>
      </c>
      <c r="B31" s="233"/>
      <c r="C31" s="233"/>
      <c r="D31" s="233"/>
      <c r="E31" s="233"/>
      <c r="F31" s="106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35" t="s">
        <v>22</v>
      </c>
      <c r="B34" s="235"/>
      <c r="C34" s="235"/>
      <c r="D34" s="235"/>
      <c r="E34" s="235"/>
      <c r="F34" s="108"/>
    </row>
    <row r="35" spans="1:6">
      <c r="A35" s="5"/>
      <c r="B35" s="5"/>
      <c r="C35" s="5"/>
      <c r="D35" s="5"/>
      <c r="E35" s="6"/>
      <c r="F35" s="6"/>
    </row>
    <row r="36" spans="1:6">
      <c r="A36" s="5" t="s">
        <v>23</v>
      </c>
      <c r="B36" s="5" t="s">
        <v>222</v>
      </c>
      <c r="C36" s="5"/>
      <c r="D36" s="5"/>
      <c r="E36" s="6" t="s">
        <v>25</v>
      </c>
      <c r="F36" s="6"/>
    </row>
    <row r="37" spans="1:6">
      <c r="A37" s="5"/>
      <c r="B37" s="234" t="s">
        <v>223</v>
      </c>
      <c r="C37" s="234"/>
      <c r="D37" s="234"/>
      <c r="E37" s="6" t="s">
        <v>27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28</v>
      </c>
      <c r="B40" s="5" t="s">
        <v>24</v>
      </c>
      <c r="C40" s="5"/>
      <c r="D40" s="5"/>
      <c r="E40" s="6" t="s">
        <v>25</v>
      </c>
      <c r="F40" s="6"/>
    </row>
    <row r="41" spans="1:6">
      <c r="A41" s="5"/>
      <c r="B41" s="232" t="s">
        <v>26</v>
      </c>
      <c r="C41" s="232"/>
      <c r="D41" s="232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66" spans="1:1">
      <c r="A66" t="s">
        <v>105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H70"/>
  <sheetViews>
    <sheetView topLeftCell="A7" workbookViewId="0">
      <selection activeCell="F29" sqref="F2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77"/>
    </row>
    <row r="2" spans="1:8" ht="36" customHeight="1">
      <c r="A2" s="237" t="s">
        <v>1</v>
      </c>
      <c r="B2" s="237"/>
      <c r="C2" s="237"/>
      <c r="D2" s="237"/>
      <c r="E2" s="237"/>
      <c r="F2" s="178"/>
    </row>
    <row r="3" spans="1:8">
      <c r="A3" s="1"/>
      <c r="B3" s="1"/>
      <c r="C3" s="1"/>
      <c r="D3" s="1"/>
      <c r="E3" s="2"/>
      <c r="F3" s="2"/>
    </row>
    <row r="4" spans="1:8" ht="15" customHeight="1">
      <c r="A4" s="180" t="s">
        <v>2</v>
      </c>
      <c r="B4" s="1"/>
      <c r="C4" s="1"/>
      <c r="D4" s="238" t="s">
        <v>143</v>
      </c>
      <c r="E4" s="238"/>
      <c r="F4" s="17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3.75" customHeight="1">
      <c r="A7" s="233" t="s">
        <v>256</v>
      </c>
      <c r="B7" s="233"/>
      <c r="C7" s="233"/>
      <c r="D7" s="233"/>
      <c r="E7" s="233"/>
      <c r="F7" s="18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123</v>
      </c>
      <c r="B9" s="233"/>
      <c r="C9" s="233"/>
      <c r="D9" s="233"/>
      <c r="E9" s="233"/>
      <c r="F9" s="180"/>
    </row>
    <row r="10" spans="1:8" ht="15.75" thickBot="1">
      <c r="A10" s="5"/>
      <c r="B10" s="5"/>
      <c r="C10" s="5"/>
      <c r="D10" s="5"/>
      <c r="E10" s="6"/>
      <c r="F10" s="6"/>
      <c r="H10">
        <v>1262.2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0.6</v>
      </c>
      <c r="E12" s="176">
        <f>D12*12*$H$10</f>
        <v>9087.84</v>
      </c>
      <c r="F12" s="38"/>
    </row>
    <row r="13" spans="1:8" ht="60">
      <c r="A13" s="175" t="s">
        <v>115</v>
      </c>
      <c r="B13" s="203" t="s">
        <v>114</v>
      </c>
      <c r="C13" s="11" t="s">
        <v>8</v>
      </c>
      <c r="D13" s="15">
        <v>0.93</v>
      </c>
      <c r="E13" s="176">
        <f t="shared" ref="E13:E21" si="0">D13*12*$H$10</f>
        <v>14086.152</v>
      </c>
      <c r="F13" s="38"/>
    </row>
    <row r="14" spans="1:8" ht="51">
      <c r="A14" s="14" t="s">
        <v>34</v>
      </c>
      <c r="B14" s="11" t="s">
        <v>14</v>
      </c>
      <c r="C14" s="11" t="s">
        <v>8</v>
      </c>
      <c r="D14" s="12">
        <v>0.84</v>
      </c>
      <c r="E14" s="176">
        <f t="shared" si="0"/>
        <v>12722.976000000001</v>
      </c>
      <c r="F14" s="39"/>
    </row>
    <row r="15" spans="1:8" ht="25.5">
      <c r="A15" s="14" t="s">
        <v>13</v>
      </c>
      <c r="B15" s="11" t="s">
        <v>107</v>
      </c>
      <c r="C15" s="11" t="s">
        <v>8</v>
      </c>
      <c r="D15" s="11">
        <v>3.58</v>
      </c>
      <c r="E15" s="176">
        <f t="shared" si="0"/>
        <v>54224.112000000001</v>
      </c>
      <c r="F15" s="39"/>
    </row>
    <row r="16" spans="1:8">
      <c r="A16" s="14" t="s">
        <v>29</v>
      </c>
      <c r="B16" s="11" t="s">
        <v>107</v>
      </c>
      <c r="C16" s="11" t="s">
        <v>8</v>
      </c>
      <c r="D16" s="12">
        <v>2.98</v>
      </c>
      <c r="E16" s="176">
        <f t="shared" si="0"/>
        <v>45136.271999999997</v>
      </c>
      <c r="F16" s="39"/>
    </row>
    <row r="17" spans="1:7">
      <c r="A17" s="14" t="s">
        <v>33</v>
      </c>
      <c r="B17" s="11" t="s">
        <v>107</v>
      </c>
      <c r="C17" s="11" t="s">
        <v>8</v>
      </c>
      <c r="D17" s="12">
        <v>0.15</v>
      </c>
      <c r="E17" s="176">
        <f t="shared" si="0"/>
        <v>2271.96</v>
      </c>
      <c r="F17" s="39"/>
    </row>
    <row r="18" spans="1:7" ht="25.5">
      <c r="A18" s="14" t="s">
        <v>15</v>
      </c>
      <c r="B18" s="11" t="s">
        <v>16</v>
      </c>
      <c r="C18" s="11" t="s">
        <v>8</v>
      </c>
      <c r="D18" s="12">
        <v>0.89</v>
      </c>
      <c r="E18" s="176">
        <f t="shared" si="0"/>
        <v>13480.296</v>
      </c>
      <c r="F18" s="39"/>
    </row>
    <row r="19" spans="1:7" ht="25.5">
      <c r="A19" s="14" t="s">
        <v>82</v>
      </c>
      <c r="B19" s="11" t="s">
        <v>16</v>
      </c>
      <c r="C19" s="11" t="s">
        <v>8</v>
      </c>
      <c r="D19" s="83">
        <v>0.5</v>
      </c>
      <c r="E19" s="176">
        <f t="shared" si="0"/>
        <v>7573.2000000000007</v>
      </c>
      <c r="F19" s="39"/>
    </row>
    <row r="20" spans="1:7" ht="25.5">
      <c r="A20" s="14" t="s">
        <v>18</v>
      </c>
      <c r="B20" s="11" t="s">
        <v>16</v>
      </c>
      <c r="C20" s="11" t="s">
        <v>8</v>
      </c>
      <c r="D20" s="11">
        <v>0.32</v>
      </c>
      <c r="E20" s="176">
        <f t="shared" si="0"/>
        <v>4846.848</v>
      </c>
      <c r="F20" s="39"/>
      <c r="G20" s="116"/>
    </row>
    <row r="21" spans="1:7" ht="25.5">
      <c r="A21" s="14" t="s">
        <v>19</v>
      </c>
      <c r="B21" s="11" t="s">
        <v>14</v>
      </c>
      <c r="C21" s="11" t="s">
        <v>8</v>
      </c>
      <c r="D21" s="11">
        <v>1.97</v>
      </c>
      <c r="E21" s="176">
        <f t="shared" si="0"/>
        <v>29838.408000000003</v>
      </c>
      <c r="F21" s="39"/>
      <c r="G21" s="116"/>
    </row>
    <row r="22" spans="1:7" ht="16.5" customHeight="1">
      <c r="A22" s="21" t="s">
        <v>297</v>
      </c>
      <c r="B22" s="22"/>
      <c r="C22" s="11" t="s">
        <v>126</v>
      </c>
      <c r="D22" s="22"/>
      <c r="E22" s="23">
        <v>14525</v>
      </c>
      <c r="F22" s="39"/>
    </row>
    <row r="23" spans="1:7">
      <c r="A23" s="205" t="s">
        <v>347</v>
      </c>
      <c r="B23" s="11"/>
      <c r="C23" s="11" t="s">
        <v>126</v>
      </c>
      <c r="D23" s="22"/>
      <c r="E23" s="23">
        <v>521</v>
      </c>
      <c r="F23" s="39"/>
    </row>
    <row r="24" spans="1:7" ht="19.5" thickBot="1">
      <c r="A24" s="16" t="s">
        <v>32</v>
      </c>
      <c r="B24" s="17"/>
      <c r="C24" s="17"/>
      <c r="D24" s="84"/>
      <c r="E24" s="115">
        <f>SUM(E12:E23)</f>
        <v>208314.06400000001</v>
      </c>
      <c r="F24" s="40"/>
      <c r="G24" s="116"/>
    </row>
    <row r="25" spans="1:7">
      <c r="A25" s="5"/>
      <c r="B25" s="5"/>
      <c r="C25" s="5"/>
      <c r="D25" s="5"/>
      <c r="E25" s="6"/>
      <c r="F25" s="6"/>
    </row>
    <row r="26" spans="1:7" ht="36.75" customHeight="1">
      <c r="A26" s="233" t="s">
        <v>348</v>
      </c>
      <c r="B26" s="233"/>
      <c r="C26" s="233"/>
      <c r="D26" s="233"/>
      <c r="E26" s="233"/>
      <c r="F26" s="180"/>
    </row>
    <row r="27" spans="1:7">
      <c r="A27" s="5"/>
      <c r="B27" s="5"/>
      <c r="C27" s="5"/>
      <c r="D27" s="5"/>
      <c r="E27" s="6"/>
      <c r="F27" s="6"/>
    </row>
    <row r="28" spans="1:7" ht="46.5" customHeight="1">
      <c r="A28" s="233" t="s">
        <v>257</v>
      </c>
      <c r="B28" s="233"/>
      <c r="C28" s="233"/>
      <c r="D28" s="233"/>
      <c r="E28" s="233"/>
      <c r="F28" s="180"/>
    </row>
    <row r="29" spans="1:7">
      <c r="A29" s="5"/>
      <c r="B29" s="5"/>
      <c r="C29" s="5"/>
      <c r="D29" s="5"/>
      <c r="E29" s="6"/>
      <c r="F29" s="6"/>
    </row>
    <row r="30" spans="1:7" ht="30" customHeight="1">
      <c r="A30" s="233" t="s">
        <v>99</v>
      </c>
      <c r="B30" s="233"/>
      <c r="C30" s="233"/>
      <c r="D30" s="233"/>
      <c r="E30" s="233"/>
      <c r="F30" s="181"/>
    </row>
    <row r="31" spans="1:7">
      <c r="A31" s="180"/>
      <c r="B31" s="180"/>
      <c r="C31" s="180"/>
      <c r="D31" s="180"/>
      <c r="E31" s="180"/>
      <c r="F31" s="6"/>
    </row>
    <row r="32" spans="1:7" ht="28.5" customHeight="1">
      <c r="A32" s="233" t="s">
        <v>21</v>
      </c>
      <c r="B32" s="233"/>
      <c r="C32" s="233"/>
      <c r="D32" s="233"/>
      <c r="E32" s="233"/>
      <c r="F32" s="180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35" t="s">
        <v>22</v>
      </c>
      <c r="B35" s="235"/>
      <c r="C35" s="235"/>
      <c r="D35" s="235"/>
      <c r="E35" s="235"/>
      <c r="F35" s="182"/>
    </row>
    <row r="36" spans="1:6">
      <c r="A36" s="5"/>
      <c r="B36" s="5"/>
      <c r="C36" s="5"/>
      <c r="D36" s="5"/>
      <c r="E36" s="6"/>
      <c r="F36" s="6"/>
    </row>
    <row r="37" spans="1:6">
      <c r="A37" s="5" t="s">
        <v>23</v>
      </c>
      <c r="B37" s="5" t="s">
        <v>222</v>
      </c>
      <c r="C37" s="5"/>
      <c r="D37" s="5"/>
      <c r="E37" s="6" t="s">
        <v>25</v>
      </c>
      <c r="F37" s="6"/>
    </row>
    <row r="38" spans="1:6">
      <c r="A38" s="5"/>
      <c r="B38" s="234" t="s">
        <v>223</v>
      </c>
      <c r="C38" s="234"/>
      <c r="D38" s="234"/>
      <c r="E38" s="6" t="s">
        <v>27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28</v>
      </c>
      <c r="B41" s="5" t="s">
        <v>24</v>
      </c>
      <c r="C41" s="5"/>
      <c r="D41" s="5"/>
      <c r="E41" s="6" t="s">
        <v>25</v>
      </c>
      <c r="F41" s="6"/>
    </row>
    <row r="42" spans="1:6">
      <c r="A42" s="5"/>
      <c r="B42" s="232" t="s">
        <v>26</v>
      </c>
      <c r="C42" s="232"/>
      <c r="D42" s="232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70" spans="1:1">
      <c r="A70" t="s">
        <v>105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H77"/>
  <sheetViews>
    <sheetView topLeftCell="A10" workbookViewId="0">
      <selection activeCell="A33" sqref="A33:E3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0.855468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77"/>
    </row>
    <row r="2" spans="1:8" ht="36" customHeight="1">
      <c r="A2" s="237" t="s">
        <v>1</v>
      </c>
      <c r="B2" s="237"/>
      <c r="C2" s="237"/>
      <c r="D2" s="237"/>
      <c r="E2" s="237"/>
      <c r="F2" s="178"/>
    </row>
    <row r="3" spans="1:8">
      <c r="A3" s="1"/>
      <c r="B3" s="1"/>
      <c r="C3" s="1"/>
      <c r="D3" s="1"/>
      <c r="E3" s="2"/>
      <c r="F3" s="2"/>
    </row>
    <row r="4" spans="1:8" ht="15" customHeight="1">
      <c r="A4" s="180" t="s">
        <v>2</v>
      </c>
      <c r="B4" s="1"/>
      <c r="C4" s="1"/>
      <c r="D4" s="238" t="s">
        <v>143</v>
      </c>
      <c r="E4" s="238"/>
      <c r="F4" s="179"/>
    </row>
    <row r="5" spans="1:8">
      <c r="A5" s="1"/>
      <c r="B5" s="1"/>
      <c r="C5" s="1"/>
      <c r="D5" s="1"/>
      <c r="E5" s="218"/>
      <c r="F5" s="218"/>
    </row>
    <row r="6" spans="1:8">
      <c r="A6" s="1"/>
      <c r="B6" s="1"/>
      <c r="C6" s="1"/>
      <c r="D6" s="1"/>
      <c r="E6" s="2"/>
      <c r="F6" s="2"/>
    </row>
    <row r="7" spans="1:8" ht="87.75" customHeight="1">
      <c r="A7" s="233" t="s">
        <v>258</v>
      </c>
      <c r="B7" s="233"/>
      <c r="C7" s="233"/>
      <c r="D7" s="233"/>
      <c r="E7" s="233"/>
      <c r="F7" s="18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124</v>
      </c>
      <c r="B9" s="233"/>
      <c r="C9" s="233"/>
      <c r="D9" s="233"/>
      <c r="E9" s="233"/>
      <c r="F9" s="180"/>
    </row>
    <row r="10" spans="1:8" ht="15.75" thickBot="1">
      <c r="A10" s="5"/>
      <c r="B10" s="5"/>
      <c r="C10" s="5"/>
      <c r="D10" s="5"/>
      <c r="E10" s="6"/>
      <c r="F10" s="6"/>
      <c r="H10">
        <v>1050.5999999999999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0.8</v>
      </c>
      <c r="E12" s="13">
        <f t="shared" ref="E12:E21" si="0">D12*$H$10*12</f>
        <v>10085.76</v>
      </c>
      <c r="F12" s="38"/>
    </row>
    <row r="13" spans="1:8" ht="60">
      <c r="A13" s="175" t="s">
        <v>115</v>
      </c>
      <c r="B13" s="203" t="s">
        <v>114</v>
      </c>
      <c r="C13" s="11" t="s">
        <v>8</v>
      </c>
      <c r="D13" s="15">
        <v>0.93</v>
      </c>
      <c r="E13" s="13">
        <f t="shared" si="0"/>
        <v>11724.696</v>
      </c>
      <c r="F13" s="38"/>
    </row>
    <row r="14" spans="1:8" ht="51">
      <c r="A14" s="14" t="s">
        <v>34</v>
      </c>
      <c r="B14" s="11" t="s">
        <v>14</v>
      </c>
      <c r="C14" s="11" t="s">
        <v>8</v>
      </c>
      <c r="D14" s="12">
        <v>1.04</v>
      </c>
      <c r="E14" s="13">
        <f t="shared" si="0"/>
        <v>13111.488000000001</v>
      </c>
      <c r="F14" s="39"/>
    </row>
    <row r="15" spans="1:8" ht="25.5">
      <c r="A15" s="14" t="s">
        <v>13</v>
      </c>
      <c r="B15" s="11" t="s">
        <v>107</v>
      </c>
      <c r="C15" s="11" t="s">
        <v>8</v>
      </c>
      <c r="D15" s="11">
        <v>3.42</v>
      </c>
      <c r="E15" s="13">
        <f t="shared" si="0"/>
        <v>43116.623999999996</v>
      </c>
      <c r="F15" s="39"/>
    </row>
    <row r="16" spans="1:8">
      <c r="A16" s="14" t="s">
        <v>29</v>
      </c>
      <c r="B16" s="11" t="s">
        <v>107</v>
      </c>
      <c r="C16" s="11" t="s">
        <v>8</v>
      </c>
      <c r="D16" s="12">
        <v>2.98</v>
      </c>
      <c r="E16" s="13">
        <f t="shared" si="0"/>
        <v>37569.455999999991</v>
      </c>
      <c r="F16" s="39"/>
    </row>
    <row r="17" spans="1:7">
      <c r="A17" s="14" t="s">
        <v>33</v>
      </c>
      <c r="B17" s="11" t="s">
        <v>107</v>
      </c>
      <c r="C17" s="11" t="s">
        <v>8</v>
      </c>
      <c r="D17" s="12">
        <v>0.21</v>
      </c>
      <c r="E17" s="13">
        <f t="shared" si="0"/>
        <v>2647.5119999999997</v>
      </c>
      <c r="F17" s="39"/>
    </row>
    <row r="18" spans="1:7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12355.056</v>
      </c>
      <c r="F18" s="39"/>
    </row>
    <row r="19" spans="1:7" ht="25.5">
      <c r="A19" s="14" t="s">
        <v>82</v>
      </c>
      <c r="B19" s="11" t="s">
        <v>16</v>
      </c>
      <c r="C19" s="11" t="s">
        <v>8</v>
      </c>
      <c r="D19" s="83">
        <v>0.61</v>
      </c>
      <c r="E19" s="13">
        <f t="shared" si="0"/>
        <v>7690.3919999999998</v>
      </c>
      <c r="F19" s="39"/>
    </row>
    <row r="20" spans="1:7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 t="shared" si="0"/>
        <v>4412.5199999999986</v>
      </c>
      <c r="F20" s="39"/>
    </row>
    <row r="21" spans="1:7" ht="25.5">
      <c r="A21" s="14" t="s">
        <v>19</v>
      </c>
      <c r="B21" s="11" t="s">
        <v>14</v>
      </c>
      <c r="C21" s="11" t="s">
        <v>8</v>
      </c>
      <c r="D21" s="11">
        <v>0.48</v>
      </c>
      <c r="E21" s="13">
        <f t="shared" si="0"/>
        <v>6051.4559999999992</v>
      </c>
      <c r="F21" s="39"/>
      <c r="G21" s="116"/>
    </row>
    <row r="22" spans="1:7" ht="25.5">
      <c r="A22" s="21" t="s">
        <v>297</v>
      </c>
      <c r="B22" s="22"/>
      <c r="C22" s="11" t="s">
        <v>126</v>
      </c>
      <c r="D22" s="22"/>
      <c r="E22" s="23">
        <v>14525</v>
      </c>
      <c r="F22" s="39"/>
    </row>
    <row r="23" spans="1:7">
      <c r="A23" s="21" t="s">
        <v>349</v>
      </c>
      <c r="B23" s="22"/>
      <c r="C23" s="11" t="s">
        <v>126</v>
      </c>
      <c r="D23" s="22"/>
      <c r="E23" s="23">
        <v>2950</v>
      </c>
      <c r="F23" s="39"/>
    </row>
    <row r="24" spans="1:7">
      <c r="A24" s="21" t="s">
        <v>333</v>
      </c>
      <c r="B24" s="22"/>
      <c r="C24" s="11" t="s">
        <v>126</v>
      </c>
      <c r="D24" s="22"/>
      <c r="E24" s="23">
        <v>960</v>
      </c>
      <c r="F24" s="39"/>
    </row>
    <row r="25" spans="1:7">
      <c r="A25" s="21" t="s">
        <v>280</v>
      </c>
      <c r="B25" s="22"/>
      <c r="C25" s="11" t="s">
        <v>126</v>
      </c>
      <c r="D25" s="22"/>
      <c r="E25" s="23">
        <v>1742</v>
      </c>
      <c r="F25" s="39"/>
    </row>
    <row r="26" spans="1:7">
      <c r="A26" s="21" t="s">
        <v>350</v>
      </c>
      <c r="B26" s="22"/>
      <c r="C26" s="11" t="s">
        <v>126</v>
      </c>
      <c r="D26" s="22"/>
      <c r="E26" s="23">
        <v>1720</v>
      </c>
      <c r="F26" s="39"/>
    </row>
    <row r="27" spans="1:7">
      <c r="A27" s="21" t="s">
        <v>350</v>
      </c>
      <c r="B27" s="22"/>
      <c r="C27" s="11" t="s">
        <v>126</v>
      </c>
      <c r="D27" s="22"/>
      <c r="E27" s="23">
        <v>2286</v>
      </c>
      <c r="F27" s="39"/>
    </row>
    <row r="28" spans="1:7">
      <c r="A28" s="21" t="s">
        <v>351</v>
      </c>
      <c r="B28" s="22"/>
      <c r="C28" s="11" t="s">
        <v>126</v>
      </c>
      <c r="D28" s="22"/>
      <c r="E28" s="23">
        <v>9594</v>
      </c>
      <c r="F28" s="39"/>
    </row>
    <row r="29" spans="1:7">
      <c r="A29" s="21" t="s">
        <v>352</v>
      </c>
      <c r="B29" s="22"/>
      <c r="C29" s="11" t="s">
        <v>126</v>
      </c>
      <c r="D29" s="22"/>
      <c r="E29" s="23">
        <v>1855</v>
      </c>
      <c r="F29" s="39"/>
    </row>
    <row r="30" spans="1:7">
      <c r="A30" s="21" t="s">
        <v>280</v>
      </c>
      <c r="B30" s="22"/>
      <c r="C30" s="11" t="s">
        <v>126</v>
      </c>
      <c r="D30" s="22"/>
      <c r="E30" s="23">
        <v>2078</v>
      </c>
      <c r="F30" s="39"/>
    </row>
    <row r="31" spans="1:7" ht="19.5" thickBot="1">
      <c r="A31" s="16" t="s">
        <v>32</v>
      </c>
      <c r="B31" s="17"/>
      <c r="C31" s="17"/>
      <c r="D31" s="84"/>
      <c r="E31" s="115">
        <f>SUM(E12:E30)</f>
        <v>186474.96</v>
      </c>
      <c r="F31" s="40"/>
    </row>
    <row r="32" spans="1:7">
      <c r="A32" s="5"/>
      <c r="B32" s="5"/>
      <c r="C32" s="5"/>
      <c r="D32" s="5"/>
      <c r="E32" s="6"/>
      <c r="F32" s="6"/>
    </row>
    <row r="33" spans="1:6" ht="32.25" customHeight="1">
      <c r="A33" s="233" t="s">
        <v>353</v>
      </c>
      <c r="B33" s="233"/>
      <c r="C33" s="233"/>
      <c r="D33" s="233"/>
      <c r="E33" s="233"/>
      <c r="F33" s="180"/>
    </row>
    <row r="34" spans="1:6">
      <c r="A34" s="5"/>
      <c r="B34" s="5"/>
      <c r="C34" s="5"/>
      <c r="D34" s="5"/>
      <c r="E34" s="6"/>
      <c r="F34" s="6"/>
    </row>
    <row r="35" spans="1:6" ht="33.75" customHeight="1">
      <c r="A35" s="233" t="s">
        <v>259</v>
      </c>
      <c r="B35" s="233"/>
      <c r="C35" s="233"/>
      <c r="D35" s="233"/>
      <c r="E35" s="233"/>
      <c r="F35" s="180"/>
    </row>
    <row r="36" spans="1:6">
      <c r="A36" s="5"/>
      <c r="B36" s="5"/>
      <c r="C36" s="5"/>
      <c r="D36" s="5"/>
      <c r="E36" s="6"/>
      <c r="F36" s="6"/>
    </row>
    <row r="37" spans="1:6" ht="30" customHeight="1">
      <c r="A37" s="233" t="s">
        <v>99</v>
      </c>
      <c r="B37" s="233"/>
      <c r="C37" s="233"/>
      <c r="D37" s="233"/>
      <c r="E37" s="233"/>
      <c r="F37" s="181"/>
    </row>
    <row r="38" spans="1:6">
      <c r="A38" s="180"/>
      <c r="B38" s="180"/>
      <c r="C38" s="180"/>
      <c r="D38" s="180"/>
      <c r="E38" s="180"/>
      <c r="F38" s="6"/>
    </row>
    <row r="39" spans="1:6" ht="28.5" customHeight="1">
      <c r="A39" s="233" t="s">
        <v>21</v>
      </c>
      <c r="B39" s="233"/>
      <c r="C39" s="233"/>
      <c r="D39" s="233"/>
      <c r="E39" s="233"/>
      <c r="F39" s="180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235" t="s">
        <v>22</v>
      </c>
      <c r="B42" s="235"/>
      <c r="C42" s="235"/>
      <c r="D42" s="235"/>
      <c r="E42" s="235"/>
      <c r="F42" s="182"/>
    </row>
    <row r="43" spans="1:6">
      <c r="A43" s="5"/>
      <c r="B43" s="5"/>
      <c r="C43" s="5"/>
      <c r="D43" s="5"/>
      <c r="E43" s="6"/>
      <c r="F43" s="6"/>
    </row>
    <row r="44" spans="1:6">
      <c r="A44" s="5" t="s">
        <v>23</v>
      </c>
      <c r="B44" s="5" t="s">
        <v>222</v>
      </c>
      <c r="C44" s="5"/>
      <c r="D44" s="5"/>
      <c r="E44" s="6" t="s">
        <v>25</v>
      </c>
      <c r="F44" s="6"/>
    </row>
    <row r="45" spans="1:6">
      <c r="A45" s="5"/>
      <c r="B45" s="234" t="s">
        <v>223</v>
      </c>
      <c r="C45" s="234"/>
      <c r="D45" s="234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  <row r="47" spans="1:6">
      <c r="A47" s="5"/>
      <c r="B47" s="5"/>
      <c r="C47" s="5"/>
      <c r="D47" s="5"/>
      <c r="E47" s="6"/>
      <c r="F47" s="6"/>
    </row>
    <row r="48" spans="1:6">
      <c r="A48" s="5" t="s">
        <v>28</v>
      </c>
      <c r="B48" s="5" t="s">
        <v>24</v>
      </c>
      <c r="C48" s="5"/>
      <c r="D48" s="5"/>
      <c r="E48" s="6" t="s">
        <v>25</v>
      </c>
      <c r="F48" s="6"/>
    </row>
    <row r="49" spans="1:6">
      <c r="A49" s="5"/>
      <c r="B49" s="232" t="s">
        <v>26</v>
      </c>
      <c r="C49" s="232"/>
      <c r="D49" s="232"/>
      <c r="E49" s="6" t="s">
        <v>27</v>
      </c>
      <c r="F49" s="6"/>
    </row>
    <row r="50" spans="1:6">
      <c r="A50" s="5"/>
      <c r="B50" s="5"/>
      <c r="C50" s="5"/>
      <c r="D50" s="5"/>
      <c r="E50" s="6"/>
      <c r="F50" s="6"/>
    </row>
    <row r="77" spans="1:1">
      <c r="A77" t="s">
        <v>105</v>
      </c>
    </row>
  </sheetData>
  <mergeCells count="12">
    <mergeCell ref="B49:D49"/>
    <mergeCell ref="A1:E1"/>
    <mergeCell ref="A2:E2"/>
    <mergeCell ref="D4:E4"/>
    <mergeCell ref="A7:E7"/>
    <mergeCell ref="A9:E9"/>
    <mergeCell ref="A33:E33"/>
    <mergeCell ref="A35:E35"/>
    <mergeCell ref="A37:E37"/>
    <mergeCell ref="A39:E39"/>
    <mergeCell ref="A42:E42"/>
    <mergeCell ref="B45:D45"/>
  </mergeCells>
  <pageMargins left="0.24" right="0.21" top="0.4" bottom="0.32" header="0.3" footer="0.2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H70"/>
  <sheetViews>
    <sheetView topLeftCell="A10" workbookViewId="0">
      <selection activeCell="A26" sqref="A26:E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77"/>
    </row>
    <row r="2" spans="1:8" ht="36" customHeight="1">
      <c r="A2" s="237" t="s">
        <v>1</v>
      </c>
      <c r="B2" s="237"/>
      <c r="C2" s="237"/>
      <c r="D2" s="237"/>
      <c r="E2" s="237"/>
      <c r="F2" s="178"/>
    </row>
    <row r="3" spans="1:8">
      <c r="A3" s="1"/>
      <c r="B3" s="1"/>
      <c r="C3" s="1"/>
      <c r="D3" s="1"/>
      <c r="E3" s="2"/>
      <c r="F3" s="2"/>
    </row>
    <row r="4" spans="1:8" ht="15" customHeight="1">
      <c r="A4" s="180" t="s">
        <v>2</v>
      </c>
      <c r="B4" s="1"/>
      <c r="C4" s="1"/>
      <c r="D4" s="238" t="s">
        <v>143</v>
      </c>
      <c r="E4" s="238"/>
      <c r="F4" s="179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3" t="s">
        <v>260</v>
      </c>
      <c r="B7" s="233"/>
      <c r="C7" s="233"/>
      <c r="D7" s="233"/>
      <c r="E7" s="233"/>
      <c r="F7" s="180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125</v>
      </c>
      <c r="B9" s="233"/>
      <c r="C9" s="233"/>
      <c r="D9" s="233"/>
      <c r="E9" s="233"/>
      <c r="F9" s="180"/>
    </row>
    <row r="10" spans="1:8" ht="15.75" thickBot="1">
      <c r="A10" s="5"/>
      <c r="B10" s="5"/>
      <c r="C10" s="5"/>
      <c r="D10" s="5"/>
      <c r="E10" s="6"/>
      <c r="F10" s="6"/>
      <c r="H10">
        <v>1102.5999999999999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3">
        <f t="shared" ref="E12:E21" si="0">D12*$H$10*12</f>
        <v>5292.48</v>
      </c>
      <c r="F12" s="38"/>
    </row>
    <row r="13" spans="1:8" ht="60">
      <c r="A13" s="175" t="s">
        <v>115</v>
      </c>
      <c r="B13" s="203" t="s">
        <v>114</v>
      </c>
      <c r="C13" s="11" t="s">
        <v>8</v>
      </c>
      <c r="D13" s="15">
        <v>0.93</v>
      </c>
      <c r="E13" s="13">
        <f t="shared" si="0"/>
        <v>12305.016</v>
      </c>
      <c r="F13" s="38"/>
    </row>
    <row r="14" spans="1:8" ht="51">
      <c r="A14" s="14" t="s">
        <v>34</v>
      </c>
      <c r="B14" s="11" t="s">
        <v>14</v>
      </c>
      <c r="C14" s="11" t="s">
        <v>8</v>
      </c>
      <c r="D14" s="12">
        <v>1.04</v>
      </c>
      <c r="E14" s="13">
        <f t="shared" si="0"/>
        <v>13760.448</v>
      </c>
      <c r="F14" s="39"/>
    </row>
    <row r="15" spans="1:8" ht="30" customHeight="1">
      <c r="A15" s="14" t="s">
        <v>13</v>
      </c>
      <c r="B15" s="11" t="s">
        <v>107</v>
      </c>
      <c r="C15" s="11" t="s">
        <v>8</v>
      </c>
      <c r="D15" s="11">
        <v>3.07</v>
      </c>
      <c r="E15" s="13">
        <f t="shared" si="0"/>
        <v>40619.783999999992</v>
      </c>
      <c r="F15" s="39"/>
    </row>
    <row r="16" spans="1:8">
      <c r="A16" s="14" t="s">
        <v>29</v>
      </c>
      <c r="B16" s="11" t="s">
        <v>107</v>
      </c>
      <c r="C16" s="11" t="s">
        <v>8</v>
      </c>
      <c r="D16" s="12">
        <v>3.18</v>
      </c>
      <c r="E16" s="13">
        <f t="shared" si="0"/>
        <v>42075.216</v>
      </c>
      <c r="F16" s="39"/>
    </row>
    <row r="17" spans="1:6">
      <c r="A17" s="14" t="s">
        <v>33</v>
      </c>
      <c r="B17" s="11" t="s">
        <v>107</v>
      </c>
      <c r="C17" s="11" t="s">
        <v>8</v>
      </c>
      <c r="D17" s="12">
        <v>0.19</v>
      </c>
      <c r="E17" s="13">
        <f t="shared" si="0"/>
        <v>2513.9279999999999</v>
      </c>
      <c r="F17" s="39"/>
    </row>
    <row r="18" spans="1:6" ht="25.5">
      <c r="A18" s="14" t="s">
        <v>15</v>
      </c>
      <c r="B18" s="11" t="s">
        <v>16</v>
      </c>
      <c r="C18" s="11" t="s">
        <v>8</v>
      </c>
      <c r="D18" s="12">
        <v>0.98</v>
      </c>
      <c r="E18" s="13">
        <f t="shared" si="0"/>
        <v>12966.576000000001</v>
      </c>
      <c r="F18" s="39"/>
    </row>
    <row r="19" spans="1:6" ht="25.5">
      <c r="A19" s="14" t="s">
        <v>82</v>
      </c>
      <c r="B19" s="11" t="s">
        <v>16</v>
      </c>
      <c r="C19" s="11" t="s">
        <v>8</v>
      </c>
      <c r="D19" s="83">
        <v>0.61</v>
      </c>
      <c r="E19" s="13">
        <f t="shared" si="0"/>
        <v>8071.0319999999992</v>
      </c>
      <c r="F19" s="39"/>
    </row>
    <row r="20" spans="1:6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 t="shared" si="0"/>
        <v>4630.92</v>
      </c>
      <c r="F20" s="39"/>
    </row>
    <row r="21" spans="1:6" ht="25.5">
      <c r="A21" s="14" t="s">
        <v>19</v>
      </c>
      <c r="B21" s="11" t="s">
        <v>14</v>
      </c>
      <c r="C21" s="11" t="s">
        <v>8</v>
      </c>
      <c r="D21" s="11">
        <v>1.21</v>
      </c>
      <c r="E21" s="13">
        <f t="shared" si="0"/>
        <v>16009.752</v>
      </c>
      <c r="F21" s="39"/>
    </row>
    <row r="22" spans="1:6" ht="25.5">
      <c r="A22" s="21" t="s">
        <v>297</v>
      </c>
      <c r="B22" s="22"/>
      <c r="C22" s="11" t="s">
        <v>126</v>
      </c>
      <c r="D22" s="22"/>
      <c r="E22" s="13">
        <v>14525</v>
      </c>
      <c r="F22" s="39"/>
    </row>
    <row r="23" spans="1:6">
      <c r="A23" s="21" t="s">
        <v>354</v>
      </c>
      <c r="B23" s="22"/>
      <c r="C23" s="11" t="s">
        <v>126</v>
      </c>
      <c r="D23" s="22"/>
      <c r="E23" s="23">
        <v>3461</v>
      </c>
      <c r="F23" s="39"/>
    </row>
    <row r="24" spans="1:6" ht="19.5" thickBot="1">
      <c r="A24" s="16" t="s">
        <v>32</v>
      </c>
      <c r="B24" s="17"/>
      <c r="C24" s="17"/>
      <c r="D24" s="84"/>
      <c r="E24" s="115">
        <f>SUM(E12:E23)</f>
        <v>176231.152</v>
      </c>
      <c r="F24" s="40"/>
    </row>
    <row r="25" spans="1:6">
      <c r="A25" s="5"/>
      <c r="B25" s="5"/>
      <c r="C25" s="5"/>
      <c r="D25" s="5"/>
      <c r="E25" s="6"/>
      <c r="F25" s="6"/>
    </row>
    <row r="26" spans="1:6" ht="30" customHeight="1">
      <c r="A26" s="233" t="s">
        <v>355</v>
      </c>
      <c r="B26" s="233"/>
      <c r="C26" s="233"/>
      <c r="D26" s="233"/>
      <c r="E26" s="233"/>
      <c r="F26" s="180"/>
    </row>
    <row r="27" spans="1:6">
      <c r="A27" s="5"/>
      <c r="B27" s="5"/>
      <c r="C27" s="5"/>
      <c r="D27" s="5"/>
      <c r="E27" s="6"/>
      <c r="F27" s="6"/>
    </row>
    <row r="28" spans="1:6" ht="33" customHeight="1">
      <c r="A28" s="233" t="s">
        <v>261</v>
      </c>
      <c r="B28" s="233"/>
      <c r="C28" s="233"/>
      <c r="D28" s="233"/>
      <c r="E28" s="233"/>
      <c r="F28" s="180"/>
    </row>
    <row r="29" spans="1:6">
      <c r="A29" s="5"/>
      <c r="B29" s="5"/>
      <c r="C29" s="5"/>
      <c r="D29" s="5"/>
      <c r="E29" s="6"/>
      <c r="F29" s="6"/>
    </row>
    <row r="30" spans="1:6" ht="30" customHeight="1">
      <c r="A30" s="233" t="s">
        <v>99</v>
      </c>
      <c r="B30" s="233"/>
      <c r="C30" s="233"/>
      <c r="D30" s="233"/>
      <c r="E30" s="233"/>
      <c r="F30" s="181"/>
    </row>
    <row r="31" spans="1:6">
      <c r="A31" s="180"/>
      <c r="B31" s="180"/>
      <c r="C31" s="180"/>
      <c r="D31" s="180"/>
      <c r="E31" s="180"/>
      <c r="F31" s="6"/>
    </row>
    <row r="32" spans="1:6" ht="28.5" customHeight="1">
      <c r="A32" s="233" t="s">
        <v>21</v>
      </c>
      <c r="B32" s="233"/>
      <c r="C32" s="233"/>
      <c r="D32" s="233"/>
      <c r="E32" s="233"/>
      <c r="F32" s="180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35" t="s">
        <v>22</v>
      </c>
      <c r="B35" s="235"/>
      <c r="C35" s="235"/>
      <c r="D35" s="235"/>
      <c r="E35" s="235"/>
      <c r="F35" s="182"/>
    </row>
    <row r="36" spans="1:6">
      <c r="A36" s="5"/>
      <c r="B36" s="5"/>
      <c r="C36" s="5"/>
      <c r="D36" s="5"/>
      <c r="E36" s="6"/>
      <c r="F36" s="6"/>
    </row>
    <row r="37" spans="1:6">
      <c r="A37" s="5" t="s">
        <v>23</v>
      </c>
      <c r="B37" s="5" t="s">
        <v>222</v>
      </c>
      <c r="C37" s="5"/>
      <c r="D37" s="5"/>
      <c r="E37" s="6" t="s">
        <v>25</v>
      </c>
      <c r="F37" s="6"/>
    </row>
    <row r="38" spans="1:6">
      <c r="A38" s="5"/>
      <c r="B38" s="234" t="s">
        <v>223</v>
      </c>
      <c r="C38" s="234"/>
      <c r="D38" s="234"/>
      <c r="E38" s="6" t="s">
        <v>27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28</v>
      </c>
      <c r="B41" s="5" t="s">
        <v>24</v>
      </c>
      <c r="C41" s="5"/>
      <c r="D41" s="5"/>
      <c r="E41" s="6" t="s">
        <v>25</v>
      </c>
      <c r="F41" s="6"/>
    </row>
    <row r="42" spans="1:6">
      <c r="A42" s="5"/>
      <c r="B42" s="232" t="s">
        <v>26</v>
      </c>
      <c r="C42" s="232"/>
      <c r="D42" s="232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70" spans="1:1">
      <c r="A70" t="s">
        <v>105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H78"/>
  <sheetViews>
    <sheetView topLeftCell="A22" workbookViewId="0">
      <selection activeCell="K40" sqref="K40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2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200"/>
    </row>
    <row r="2" spans="1:8" ht="36" customHeight="1">
      <c r="A2" s="237" t="s">
        <v>1</v>
      </c>
      <c r="B2" s="237"/>
      <c r="C2" s="237"/>
      <c r="D2" s="237"/>
      <c r="E2" s="237"/>
      <c r="F2" s="201"/>
    </row>
    <row r="3" spans="1:8">
      <c r="A3" s="1"/>
      <c r="B3" s="1"/>
      <c r="C3" s="1"/>
      <c r="D3" s="1"/>
      <c r="E3" s="2"/>
      <c r="F3" s="2"/>
    </row>
    <row r="4" spans="1:8" ht="15" customHeight="1">
      <c r="A4" s="197" t="s">
        <v>2</v>
      </c>
      <c r="B4" s="1"/>
      <c r="C4" s="1"/>
      <c r="D4" s="238" t="s">
        <v>143</v>
      </c>
      <c r="E4" s="238"/>
      <c r="F4" s="20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137</v>
      </c>
      <c r="B7" s="233"/>
      <c r="C7" s="233"/>
      <c r="D7" s="233"/>
      <c r="E7" s="233"/>
      <c r="F7" s="197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138</v>
      </c>
      <c r="B9" s="233"/>
      <c r="C9" s="233"/>
      <c r="D9" s="233"/>
      <c r="E9" s="233"/>
      <c r="F9" s="197"/>
    </row>
    <row r="10" spans="1:8" ht="15.75" thickBot="1">
      <c r="A10" s="5"/>
      <c r="B10" s="5"/>
      <c r="C10" s="5"/>
      <c r="D10" s="5"/>
      <c r="E10" s="6"/>
      <c r="F10" s="6"/>
      <c r="H10">
        <v>1102.5999999999999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3">
        <f>D12*$H$10*12</f>
        <v>5292.48</v>
      </c>
      <c r="F12" s="38"/>
    </row>
    <row r="13" spans="1:8" ht="48">
      <c r="A13" s="175" t="s">
        <v>130</v>
      </c>
      <c r="B13" s="203" t="s">
        <v>114</v>
      </c>
      <c r="C13" s="11" t="s">
        <v>8</v>
      </c>
      <c r="D13" s="15">
        <v>0.52</v>
      </c>
      <c r="E13" s="13">
        <f t="shared" ref="E13:E22" si="0">D13*$H$10*12</f>
        <v>6880.2240000000002</v>
      </c>
      <c r="F13" s="38"/>
    </row>
    <row r="14" spans="1:8" ht="38.25">
      <c r="A14" s="14" t="s">
        <v>121</v>
      </c>
      <c r="B14" s="11" t="s">
        <v>14</v>
      </c>
      <c r="C14" s="11" t="s">
        <v>8</v>
      </c>
      <c r="D14" s="12">
        <v>1.04</v>
      </c>
      <c r="E14" s="13">
        <f t="shared" si="0"/>
        <v>13760.448</v>
      </c>
      <c r="F14" s="39"/>
    </row>
    <row r="15" spans="1:8" ht="25.5">
      <c r="A15" s="14" t="s">
        <v>13</v>
      </c>
      <c r="B15" s="11" t="s">
        <v>107</v>
      </c>
      <c r="C15" s="11" t="s">
        <v>8</v>
      </c>
      <c r="D15" s="11">
        <v>4.41</v>
      </c>
      <c r="E15" s="13">
        <f t="shared" si="0"/>
        <v>58349.59199999999</v>
      </c>
      <c r="F15" s="39"/>
    </row>
    <row r="16" spans="1:8">
      <c r="A16" s="14" t="s">
        <v>29</v>
      </c>
      <c r="B16" s="11" t="s">
        <v>107</v>
      </c>
      <c r="C16" s="11" t="s">
        <v>8</v>
      </c>
      <c r="D16" s="12">
        <v>3.48</v>
      </c>
      <c r="E16" s="13">
        <f t="shared" si="0"/>
        <v>46044.576000000001</v>
      </c>
      <c r="F16" s="39"/>
    </row>
    <row r="17" spans="1:7">
      <c r="A17" s="14" t="s">
        <v>33</v>
      </c>
      <c r="B17" s="11" t="s">
        <v>107</v>
      </c>
      <c r="C17" s="11" t="s">
        <v>8</v>
      </c>
      <c r="D17" s="12">
        <v>0.18</v>
      </c>
      <c r="E17" s="13">
        <f t="shared" si="0"/>
        <v>2381.616</v>
      </c>
      <c r="F17" s="39"/>
      <c r="G17" s="116"/>
    </row>
    <row r="18" spans="1:7" ht="25.5">
      <c r="A18" s="14" t="s">
        <v>15</v>
      </c>
      <c r="B18" s="11" t="s">
        <v>16</v>
      </c>
      <c r="C18" s="11" t="s">
        <v>8</v>
      </c>
      <c r="D18" s="12">
        <v>0.89</v>
      </c>
      <c r="E18" s="13">
        <f t="shared" si="0"/>
        <v>11775.768</v>
      </c>
      <c r="F18" s="39"/>
    </row>
    <row r="19" spans="1:7" ht="25.5">
      <c r="A19" s="14" t="s">
        <v>82</v>
      </c>
      <c r="B19" s="11" t="s">
        <v>16</v>
      </c>
      <c r="C19" s="11" t="s">
        <v>8</v>
      </c>
      <c r="D19" s="83">
        <v>0.5</v>
      </c>
      <c r="E19" s="13">
        <f t="shared" si="0"/>
        <v>6615.5999999999995</v>
      </c>
      <c r="F19" s="39"/>
    </row>
    <row r="20" spans="1:7" ht="25.5">
      <c r="A20" s="14" t="s">
        <v>18</v>
      </c>
      <c r="B20" s="11" t="s">
        <v>16</v>
      </c>
      <c r="C20" s="11" t="s">
        <v>8</v>
      </c>
      <c r="D20" s="11">
        <v>0.35</v>
      </c>
      <c r="E20" s="13">
        <f t="shared" si="0"/>
        <v>4630.92</v>
      </c>
      <c r="F20" s="39"/>
    </row>
    <row r="21" spans="1:7">
      <c r="A21" s="14" t="s">
        <v>139</v>
      </c>
      <c r="B21" s="11" t="s">
        <v>107</v>
      </c>
      <c r="C21" s="11" t="s">
        <v>8</v>
      </c>
      <c r="D21" s="11">
        <v>1.39</v>
      </c>
      <c r="E21" s="13">
        <f t="shared" si="0"/>
        <v>18391.367999999999</v>
      </c>
      <c r="F21" s="39"/>
    </row>
    <row r="22" spans="1:7" ht="25.5">
      <c r="A22" s="14" t="s">
        <v>19</v>
      </c>
      <c r="B22" s="11" t="s">
        <v>14</v>
      </c>
      <c r="C22" s="11" t="s">
        <v>8</v>
      </c>
      <c r="D22" s="11">
        <v>1.21</v>
      </c>
      <c r="E22" s="13">
        <f t="shared" si="0"/>
        <v>16009.752</v>
      </c>
      <c r="F22" s="39"/>
    </row>
    <row r="23" spans="1:7">
      <c r="A23" s="14" t="s">
        <v>280</v>
      </c>
      <c r="B23" s="22"/>
      <c r="C23" s="22" t="s">
        <v>126</v>
      </c>
      <c r="D23" s="22"/>
      <c r="E23" s="13">
        <v>2120.75</v>
      </c>
      <c r="F23" s="39"/>
    </row>
    <row r="24" spans="1:7">
      <c r="A24" s="14" t="s">
        <v>357</v>
      </c>
      <c r="B24" s="22"/>
      <c r="C24" s="22" t="s">
        <v>126</v>
      </c>
      <c r="D24" s="22"/>
      <c r="E24" s="13">
        <v>53500</v>
      </c>
      <c r="F24" s="39"/>
    </row>
    <row r="25" spans="1:7">
      <c r="A25" s="14" t="s">
        <v>276</v>
      </c>
      <c r="B25" s="22"/>
      <c r="C25" s="22" t="s">
        <v>126</v>
      </c>
      <c r="D25" s="22"/>
      <c r="E25" s="13">
        <v>30921</v>
      </c>
      <c r="F25" s="39"/>
    </row>
    <row r="26" spans="1:7">
      <c r="A26" s="14" t="s">
        <v>277</v>
      </c>
      <c r="B26" s="22"/>
      <c r="C26" s="22" t="s">
        <v>126</v>
      </c>
      <c r="D26" s="22"/>
      <c r="E26" s="13">
        <v>23800</v>
      </c>
      <c r="F26" s="39"/>
    </row>
    <row r="27" spans="1:7" ht="25.5">
      <c r="A27" s="21" t="s">
        <v>297</v>
      </c>
      <c r="B27" s="22"/>
      <c r="C27" s="11" t="s">
        <v>126</v>
      </c>
      <c r="D27" s="22"/>
      <c r="E27" s="13">
        <v>14525</v>
      </c>
      <c r="F27" s="39"/>
    </row>
    <row r="28" spans="1:7">
      <c r="A28" s="21" t="s">
        <v>349</v>
      </c>
      <c r="B28" s="22"/>
      <c r="C28" s="22" t="s">
        <v>126</v>
      </c>
      <c r="D28" s="22"/>
      <c r="E28" s="23">
        <v>2950</v>
      </c>
      <c r="F28" s="39"/>
    </row>
    <row r="29" spans="1:7">
      <c r="A29" s="21" t="s">
        <v>287</v>
      </c>
      <c r="B29" s="22"/>
      <c r="C29" s="22" t="s">
        <v>126</v>
      </c>
      <c r="D29" s="22"/>
      <c r="E29" s="23">
        <v>422</v>
      </c>
      <c r="F29" s="39"/>
    </row>
    <row r="30" spans="1:7">
      <c r="A30" s="21" t="s">
        <v>280</v>
      </c>
      <c r="B30" s="22"/>
      <c r="C30" s="22" t="s">
        <v>126</v>
      </c>
      <c r="D30" s="22"/>
      <c r="E30" s="23">
        <v>5257</v>
      </c>
      <c r="F30" s="39"/>
    </row>
    <row r="31" spans="1:7">
      <c r="A31" s="21" t="s">
        <v>356</v>
      </c>
      <c r="B31" s="22"/>
      <c r="C31" s="22" t="s">
        <v>126</v>
      </c>
      <c r="D31" s="22"/>
      <c r="E31" s="23">
        <v>4596</v>
      </c>
      <c r="F31" s="39"/>
    </row>
    <row r="32" spans="1:7" ht="19.5" thickBot="1">
      <c r="A32" s="16" t="s">
        <v>32</v>
      </c>
      <c r="B32" s="17"/>
      <c r="C32" s="17"/>
      <c r="D32" s="84"/>
      <c r="E32" s="115">
        <f>SUM(E12:E31)</f>
        <v>328224.09400000004</v>
      </c>
      <c r="F32" s="40"/>
    </row>
    <row r="33" spans="1:6">
      <c r="A33" s="5"/>
      <c r="B33" s="5"/>
      <c r="C33" s="5"/>
      <c r="D33" s="5"/>
      <c r="E33" s="6"/>
      <c r="F33" s="6"/>
    </row>
    <row r="34" spans="1:6" ht="33.75" customHeight="1">
      <c r="A34" s="233" t="s">
        <v>358</v>
      </c>
      <c r="B34" s="233"/>
      <c r="C34" s="233"/>
      <c r="D34" s="233"/>
      <c r="E34" s="233"/>
      <c r="F34" s="197"/>
    </row>
    <row r="35" spans="1:6">
      <c r="A35" s="5"/>
      <c r="B35" s="5"/>
      <c r="C35" s="5"/>
      <c r="D35" s="5"/>
      <c r="E35" s="6"/>
      <c r="F35" s="6"/>
    </row>
    <row r="36" spans="1:6" ht="45.75" customHeight="1">
      <c r="A36" s="233" t="s">
        <v>262</v>
      </c>
      <c r="B36" s="233"/>
      <c r="C36" s="233"/>
      <c r="D36" s="233"/>
      <c r="E36" s="233"/>
      <c r="F36" s="197"/>
    </row>
    <row r="37" spans="1:6">
      <c r="A37" s="5"/>
      <c r="B37" s="5"/>
      <c r="C37" s="5"/>
      <c r="D37" s="5"/>
      <c r="E37" s="6"/>
      <c r="F37" s="6"/>
    </row>
    <row r="38" spans="1:6" ht="30" customHeight="1">
      <c r="A38" s="233" t="s">
        <v>99</v>
      </c>
      <c r="B38" s="233"/>
      <c r="C38" s="233"/>
      <c r="D38" s="233"/>
      <c r="E38" s="233"/>
      <c r="F38" s="198"/>
    </row>
    <row r="39" spans="1:6">
      <c r="A39" s="197"/>
      <c r="B39" s="197"/>
      <c r="C39" s="197"/>
      <c r="D39" s="197"/>
      <c r="E39" s="197"/>
      <c r="F39" s="6"/>
    </row>
    <row r="40" spans="1:6" ht="28.5" customHeight="1">
      <c r="A40" s="233" t="s">
        <v>21</v>
      </c>
      <c r="B40" s="233"/>
      <c r="C40" s="233"/>
      <c r="D40" s="233"/>
      <c r="E40" s="233"/>
      <c r="F40" s="197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235" t="s">
        <v>22</v>
      </c>
      <c r="B43" s="235"/>
      <c r="C43" s="235"/>
      <c r="D43" s="235"/>
      <c r="E43" s="235"/>
      <c r="F43" s="199"/>
    </row>
    <row r="44" spans="1:6">
      <c r="A44" s="5"/>
      <c r="B44" s="5"/>
      <c r="C44" s="5"/>
      <c r="D44" s="5"/>
      <c r="E44" s="6"/>
      <c r="F44" s="6"/>
    </row>
    <row r="45" spans="1:6">
      <c r="A45" s="5" t="s">
        <v>23</v>
      </c>
      <c r="B45" s="5" t="s">
        <v>222</v>
      </c>
      <c r="C45" s="5"/>
      <c r="D45" s="5"/>
      <c r="E45" s="6" t="s">
        <v>25</v>
      </c>
      <c r="F45" s="6"/>
    </row>
    <row r="46" spans="1:6">
      <c r="A46" s="5"/>
      <c r="B46" s="234" t="s">
        <v>223</v>
      </c>
      <c r="C46" s="234"/>
      <c r="D46" s="234"/>
      <c r="E46" s="6" t="s">
        <v>27</v>
      </c>
      <c r="F46" s="6"/>
    </row>
    <row r="47" spans="1:6">
      <c r="A47" s="5"/>
      <c r="B47" s="5"/>
      <c r="C47" s="5"/>
      <c r="D47" s="5"/>
      <c r="E47" s="6"/>
      <c r="F47" s="6"/>
    </row>
    <row r="48" spans="1:6">
      <c r="A48" s="5"/>
      <c r="B48" s="5"/>
      <c r="C48" s="5"/>
      <c r="D48" s="5"/>
      <c r="E48" s="6"/>
      <c r="F48" s="6"/>
    </row>
    <row r="49" spans="1:6">
      <c r="A49" s="5" t="s">
        <v>28</v>
      </c>
      <c r="B49" s="5" t="s">
        <v>24</v>
      </c>
      <c r="C49" s="5"/>
      <c r="D49" s="5"/>
      <c r="E49" s="6" t="s">
        <v>25</v>
      </c>
      <c r="F49" s="6"/>
    </row>
    <row r="50" spans="1:6">
      <c r="A50" s="5"/>
      <c r="B50" s="232" t="s">
        <v>26</v>
      </c>
      <c r="C50" s="232"/>
      <c r="D50" s="232"/>
      <c r="E50" s="6" t="s">
        <v>27</v>
      </c>
      <c r="F50" s="6"/>
    </row>
    <row r="51" spans="1:6">
      <c r="A51" s="5"/>
      <c r="B51" s="5"/>
      <c r="C51" s="5"/>
      <c r="D51" s="5"/>
      <c r="E51" s="6"/>
      <c r="F51" s="6"/>
    </row>
    <row r="78" spans="1:1">
      <c r="A78" t="s">
        <v>105</v>
      </c>
    </row>
  </sheetData>
  <mergeCells count="12">
    <mergeCell ref="B50:D50"/>
    <mergeCell ref="A1:E1"/>
    <mergeCell ref="A2:E2"/>
    <mergeCell ref="D4:E4"/>
    <mergeCell ref="A7:E7"/>
    <mergeCell ref="A9:E9"/>
    <mergeCell ref="A34:E34"/>
    <mergeCell ref="A36:E36"/>
    <mergeCell ref="A38:E38"/>
    <mergeCell ref="A40:E40"/>
    <mergeCell ref="A43:E43"/>
    <mergeCell ref="B46:D46"/>
  </mergeCells>
  <pageMargins left="0.24" right="0.21" top="0.4" bottom="0.32" header="0.3" footer="0.24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H71"/>
  <sheetViews>
    <sheetView topLeftCell="A9" workbookViewId="0">
      <selection activeCell="O11" sqref="O1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03"/>
    </row>
    <row r="2" spans="1:8" ht="36" customHeight="1">
      <c r="A2" s="237" t="s">
        <v>1</v>
      </c>
      <c r="B2" s="237"/>
      <c r="C2" s="237"/>
      <c r="D2" s="237"/>
      <c r="E2" s="237"/>
      <c r="F2" s="104"/>
    </row>
    <row r="3" spans="1:8">
      <c r="A3" s="1"/>
      <c r="B3" s="1"/>
      <c r="C3" s="1"/>
      <c r="D3" s="1"/>
      <c r="E3" s="2"/>
      <c r="F3" s="2"/>
    </row>
    <row r="4" spans="1:8" ht="15" customHeight="1">
      <c r="A4" s="106" t="s">
        <v>2</v>
      </c>
      <c r="B4" s="1"/>
      <c r="C4" s="1"/>
      <c r="D4" s="238" t="s">
        <v>143</v>
      </c>
      <c r="E4" s="238"/>
      <c r="F4" s="10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4.5" customHeight="1">
      <c r="A7" s="233" t="s">
        <v>263</v>
      </c>
      <c r="B7" s="233"/>
      <c r="C7" s="233"/>
      <c r="D7" s="233"/>
      <c r="E7" s="233"/>
      <c r="F7" s="106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92</v>
      </c>
      <c r="B9" s="233"/>
      <c r="C9" s="233"/>
      <c r="D9" s="233"/>
      <c r="E9" s="233"/>
      <c r="F9" s="106"/>
    </row>
    <row r="10" spans="1:8" ht="15.75" thickBot="1">
      <c r="A10" s="5"/>
      <c r="B10" s="5"/>
      <c r="C10" s="5"/>
      <c r="D10" s="5"/>
      <c r="E10" s="6"/>
      <c r="F10" s="6"/>
      <c r="H10">
        <v>430.3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3">
        <f>D12*12*$H$10</f>
        <v>2065.4400000000005</v>
      </c>
      <c r="F12" s="38"/>
    </row>
    <row r="13" spans="1:8" ht="48">
      <c r="A13" s="175" t="s">
        <v>130</v>
      </c>
      <c r="B13" s="203" t="s">
        <v>114</v>
      </c>
      <c r="C13" s="11" t="s">
        <v>8</v>
      </c>
      <c r="D13" s="15">
        <v>0.52</v>
      </c>
      <c r="E13" s="13">
        <f t="shared" ref="E13:E22" si="0">D13*12*$H$10</f>
        <v>2685.0720000000001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1.39</v>
      </c>
      <c r="E14" s="13">
        <f t="shared" si="0"/>
        <v>7177.4040000000005</v>
      </c>
      <c r="F14" s="39"/>
    </row>
    <row r="15" spans="1:8" ht="51">
      <c r="A15" s="14" t="s">
        <v>34</v>
      </c>
      <c r="B15" s="11" t="s">
        <v>14</v>
      </c>
      <c r="C15" s="11" t="s">
        <v>8</v>
      </c>
      <c r="D15" s="12">
        <v>0.6</v>
      </c>
      <c r="E15" s="13">
        <f t="shared" si="0"/>
        <v>3098.16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0.24</v>
      </c>
      <c r="E16" s="13">
        <f t="shared" si="0"/>
        <v>1239.2639999999999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6.31</v>
      </c>
      <c r="E17" s="13">
        <f t="shared" si="0"/>
        <v>32582.315999999999</v>
      </c>
      <c r="F17" s="39"/>
    </row>
    <row r="18" spans="1:7" ht="25.5">
      <c r="A18" s="14" t="s">
        <v>29</v>
      </c>
      <c r="B18" s="11" t="s">
        <v>16</v>
      </c>
      <c r="C18" s="11" t="s">
        <v>8</v>
      </c>
      <c r="D18" s="12">
        <v>3.18</v>
      </c>
      <c r="E18" s="13">
        <f t="shared" si="0"/>
        <v>16420.248000000003</v>
      </c>
      <c r="F18" s="39"/>
    </row>
    <row r="19" spans="1:7" ht="18.75" customHeight="1">
      <c r="A19" s="14" t="s">
        <v>33</v>
      </c>
      <c r="B19" s="11" t="s">
        <v>359</v>
      </c>
      <c r="C19" s="11" t="s">
        <v>126</v>
      </c>
      <c r="D19" s="12"/>
      <c r="E19" s="13">
        <v>745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0"/>
        <v>5060.3280000000004</v>
      </c>
      <c r="F20" s="39"/>
    </row>
    <row r="21" spans="1:7" ht="25.5">
      <c r="A21" s="14" t="s">
        <v>18</v>
      </c>
      <c r="B21" s="11" t="s">
        <v>107</v>
      </c>
      <c r="C21" s="11" t="s">
        <v>8</v>
      </c>
      <c r="D21" s="11">
        <v>0.35</v>
      </c>
      <c r="E21" s="13">
        <f t="shared" si="0"/>
        <v>1807.2599999999998</v>
      </c>
      <c r="F21" s="39"/>
      <c r="G21" s="116"/>
    </row>
    <row r="22" spans="1:7" ht="25.5">
      <c r="A22" s="14" t="s">
        <v>19</v>
      </c>
      <c r="B22" s="11" t="s">
        <v>14</v>
      </c>
      <c r="C22" s="11" t="s">
        <v>8</v>
      </c>
      <c r="D22" s="11">
        <v>1.61</v>
      </c>
      <c r="E22" s="13">
        <f t="shared" si="0"/>
        <v>8313.3960000000006</v>
      </c>
      <c r="F22" s="39"/>
      <c r="G22" s="116"/>
    </row>
    <row r="23" spans="1:7" ht="25.5">
      <c r="A23" s="14" t="s">
        <v>136</v>
      </c>
      <c r="B23" s="11"/>
      <c r="C23" s="11" t="s">
        <v>126</v>
      </c>
      <c r="D23" s="22"/>
      <c r="E23" s="23">
        <v>5400</v>
      </c>
      <c r="F23" s="39"/>
      <c r="G23" s="116"/>
    </row>
    <row r="24" spans="1:7" ht="25.5">
      <c r="A24" s="21" t="s">
        <v>297</v>
      </c>
      <c r="B24" s="22"/>
      <c r="C24" s="11" t="s">
        <v>126</v>
      </c>
      <c r="D24" s="22"/>
      <c r="E24" s="23">
        <v>5070</v>
      </c>
      <c r="F24" s="39"/>
      <c r="G24" s="116"/>
    </row>
    <row r="25" spans="1:7" ht="19.5" thickBot="1">
      <c r="A25" s="16" t="s">
        <v>32</v>
      </c>
      <c r="B25" s="17"/>
      <c r="C25" s="17"/>
      <c r="D25" s="84"/>
      <c r="E25" s="115">
        <f>SUM(E12:E24)</f>
        <v>91663.888000000006</v>
      </c>
      <c r="F25" s="40"/>
      <c r="G25" s="116"/>
    </row>
    <row r="26" spans="1:7">
      <c r="A26" s="5"/>
      <c r="B26" s="5"/>
      <c r="C26" s="5"/>
      <c r="D26" s="5"/>
      <c r="E26" s="6"/>
      <c r="F26" s="6"/>
    </row>
    <row r="27" spans="1:7" ht="32.25" customHeight="1">
      <c r="A27" s="233" t="s">
        <v>360</v>
      </c>
      <c r="B27" s="233"/>
      <c r="C27" s="233"/>
      <c r="D27" s="233"/>
      <c r="E27" s="233"/>
      <c r="F27" s="106"/>
    </row>
    <row r="28" spans="1:7">
      <c r="A28" s="5"/>
      <c r="B28" s="5"/>
      <c r="C28" s="5"/>
      <c r="D28" s="5"/>
      <c r="E28" s="6"/>
      <c r="F28" s="6"/>
    </row>
    <row r="29" spans="1:7" ht="34.5" customHeight="1">
      <c r="A29" s="233" t="s">
        <v>264</v>
      </c>
      <c r="B29" s="233"/>
      <c r="C29" s="233"/>
      <c r="D29" s="233"/>
      <c r="E29" s="233"/>
      <c r="F29" s="106"/>
    </row>
    <row r="30" spans="1:7">
      <c r="A30" s="5"/>
      <c r="B30" s="5"/>
      <c r="C30" s="5"/>
      <c r="D30" s="5"/>
      <c r="E30" s="6"/>
      <c r="F30" s="6"/>
    </row>
    <row r="31" spans="1:7" ht="30" customHeight="1">
      <c r="A31" s="233" t="s">
        <v>99</v>
      </c>
      <c r="B31" s="233"/>
      <c r="C31" s="233"/>
      <c r="D31" s="233"/>
      <c r="E31" s="233"/>
      <c r="F31" s="107"/>
    </row>
    <row r="32" spans="1:7">
      <c r="A32" s="136"/>
      <c r="B32" s="136"/>
      <c r="C32" s="136"/>
      <c r="D32" s="136"/>
      <c r="E32" s="136"/>
      <c r="F32" s="6"/>
    </row>
    <row r="33" spans="1:6" ht="28.5" customHeight="1">
      <c r="A33" s="233" t="s">
        <v>21</v>
      </c>
      <c r="B33" s="233"/>
      <c r="C33" s="233"/>
      <c r="D33" s="233"/>
      <c r="E33" s="233"/>
      <c r="F33" s="106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5" t="s">
        <v>22</v>
      </c>
      <c r="B36" s="235"/>
      <c r="C36" s="235"/>
      <c r="D36" s="235"/>
      <c r="E36" s="235"/>
      <c r="F36" s="108"/>
    </row>
    <row r="37" spans="1:6">
      <c r="A37" s="5"/>
      <c r="B37" s="5"/>
      <c r="C37" s="5"/>
      <c r="D37" s="5"/>
      <c r="E37" s="6"/>
      <c r="F37" s="6"/>
    </row>
    <row r="38" spans="1:6">
      <c r="A38" s="5" t="s">
        <v>23</v>
      </c>
      <c r="B38" s="5" t="s">
        <v>222</v>
      </c>
      <c r="C38" s="5"/>
      <c r="D38" s="5"/>
      <c r="E38" s="6" t="s">
        <v>25</v>
      </c>
      <c r="F38" s="6"/>
    </row>
    <row r="39" spans="1:6">
      <c r="A39" s="5"/>
      <c r="B39" s="234" t="s">
        <v>223</v>
      </c>
      <c r="C39" s="234"/>
      <c r="D39" s="234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28</v>
      </c>
      <c r="B42" s="5" t="s">
        <v>24</v>
      </c>
      <c r="C42" s="5"/>
      <c r="D42" s="5"/>
      <c r="E42" s="6" t="s">
        <v>25</v>
      </c>
      <c r="F42" s="6"/>
    </row>
    <row r="43" spans="1:6">
      <c r="A43" s="5"/>
      <c r="B43" s="232" t="s">
        <v>26</v>
      </c>
      <c r="C43" s="232"/>
      <c r="D43" s="232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71" spans="1:1">
      <c r="A71" t="s">
        <v>105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H78"/>
  <sheetViews>
    <sheetView topLeftCell="A10" workbookViewId="0">
      <selection activeCell="F14" sqref="F14:G14"/>
    </sheetView>
  </sheetViews>
  <sheetFormatPr defaultRowHeight="15"/>
  <cols>
    <col min="1" max="1" width="30.42578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71093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209"/>
    </row>
    <row r="2" spans="1:8" ht="36" customHeight="1">
      <c r="A2" s="237" t="s">
        <v>1</v>
      </c>
      <c r="B2" s="237"/>
      <c r="C2" s="237"/>
      <c r="D2" s="237"/>
      <c r="E2" s="237"/>
      <c r="F2" s="210"/>
    </row>
    <row r="3" spans="1:8">
      <c r="A3" s="1"/>
      <c r="B3" s="1"/>
      <c r="C3" s="1"/>
      <c r="D3" s="1"/>
      <c r="E3" s="2"/>
      <c r="F3" s="2"/>
    </row>
    <row r="4" spans="1:8" ht="15" customHeight="1">
      <c r="A4" s="208" t="s">
        <v>2</v>
      </c>
      <c r="B4" s="1"/>
      <c r="C4" s="1"/>
      <c r="D4" s="238" t="s">
        <v>143</v>
      </c>
      <c r="E4" s="238"/>
      <c r="F4" s="21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3" t="s">
        <v>148</v>
      </c>
      <c r="B7" s="233"/>
      <c r="C7" s="233"/>
      <c r="D7" s="233"/>
      <c r="E7" s="233"/>
      <c r="F7" s="208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149</v>
      </c>
      <c r="B9" s="233"/>
      <c r="C9" s="233"/>
      <c r="D9" s="233"/>
      <c r="E9" s="233"/>
      <c r="F9" s="208"/>
    </row>
    <row r="10" spans="1:8" ht="15.75" thickBot="1">
      <c r="A10" s="5"/>
      <c r="B10" s="5"/>
      <c r="C10" s="5"/>
      <c r="D10" s="5"/>
      <c r="E10" s="6"/>
      <c r="F10" s="6"/>
      <c r="H10">
        <v>1349.4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3">
        <f>D12*12*$H$10</f>
        <v>6477.1200000000017</v>
      </c>
      <c r="F12" s="38"/>
    </row>
    <row r="13" spans="1:8" ht="48">
      <c r="A13" s="175" t="s">
        <v>130</v>
      </c>
      <c r="B13" s="203" t="s">
        <v>114</v>
      </c>
      <c r="C13" s="11" t="s">
        <v>8</v>
      </c>
      <c r="D13" s="15">
        <v>0.52</v>
      </c>
      <c r="E13" s="13">
        <f t="shared" ref="E13:E23" si="0">D13*12*$H$10</f>
        <v>8420.2560000000012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0.56000000000000005</v>
      </c>
      <c r="E14" s="13">
        <v>3300</v>
      </c>
      <c r="F14" s="39"/>
      <c r="G14" s="116"/>
    </row>
    <row r="15" spans="1:8" ht="38.25">
      <c r="A15" s="14" t="s">
        <v>121</v>
      </c>
      <c r="B15" s="11" t="s">
        <v>14</v>
      </c>
      <c r="C15" s="11" t="s">
        <v>8</v>
      </c>
      <c r="D15" s="12">
        <v>1.04</v>
      </c>
      <c r="E15" s="13">
        <f t="shared" si="0"/>
        <v>16840.512000000002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0.14000000000000001</v>
      </c>
      <c r="E16" s="13">
        <f t="shared" si="0"/>
        <v>2266.9920000000002</v>
      </c>
      <c r="F16" s="39"/>
      <c r="G16" s="116"/>
    </row>
    <row r="17" spans="1:7" ht="25.5">
      <c r="A17" s="14" t="s">
        <v>13</v>
      </c>
      <c r="B17" s="11" t="s">
        <v>107</v>
      </c>
      <c r="C17" s="11" t="s">
        <v>8</v>
      </c>
      <c r="D17" s="11">
        <v>8.43</v>
      </c>
      <c r="E17" s="13">
        <f t="shared" si="0"/>
        <v>136505.304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3.48</v>
      </c>
      <c r="E18" s="13">
        <f t="shared" si="0"/>
        <v>56350.944000000003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0.2</v>
      </c>
      <c r="E19" s="13">
        <v>1712.5</v>
      </c>
      <c r="F19" s="39"/>
      <c r="G19" s="116"/>
    </row>
    <row r="20" spans="1:7" ht="25.5">
      <c r="A20" s="14" t="s">
        <v>15</v>
      </c>
      <c r="B20" s="11" t="s">
        <v>16</v>
      </c>
      <c r="C20" s="11" t="s">
        <v>8</v>
      </c>
      <c r="D20" s="12">
        <v>0.89</v>
      </c>
      <c r="E20" s="13">
        <f t="shared" si="0"/>
        <v>14411.592000000001</v>
      </c>
      <c r="F20" s="39"/>
    </row>
    <row r="21" spans="1:7" ht="25.5">
      <c r="A21" s="14" t="s">
        <v>17</v>
      </c>
      <c r="B21" s="11" t="s">
        <v>16</v>
      </c>
      <c r="C21" s="11" t="s">
        <v>8</v>
      </c>
      <c r="D21" s="12">
        <v>0.5</v>
      </c>
      <c r="E21" s="13">
        <f t="shared" si="0"/>
        <v>8096.4000000000005</v>
      </c>
      <c r="F21" s="39"/>
    </row>
    <row r="22" spans="1:7" ht="25.5">
      <c r="A22" s="14" t="s">
        <v>18</v>
      </c>
      <c r="B22" s="11" t="s">
        <v>107</v>
      </c>
      <c r="C22" s="11" t="s">
        <v>8</v>
      </c>
      <c r="D22" s="11">
        <v>0.35</v>
      </c>
      <c r="E22" s="13">
        <f t="shared" si="0"/>
        <v>5667.48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1.05</v>
      </c>
      <c r="E23" s="13">
        <f t="shared" si="0"/>
        <v>17002.440000000002</v>
      </c>
      <c r="F23" s="39"/>
      <c r="G23" s="116"/>
    </row>
    <row r="24" spans="1:7" ht="25.5">
      <c r="A24" s="21" t="s">
        <v>278</v>
      </c>
      <c r="B24" s="22"/>
      <c r="C24" s="22" t="s">
        <v>126</v>
      </c>
      <c r="D24" s="22"/>
      <c r="E24" s="23">
        <v>5634</v>
      </c>
      <c r="F24" s="39"/>
      <c r="G24" s="116"/>
    </row>
    <row r="25" spans="1:7" ht="25.5">
      <c r="A25" s="21" t="s">
        <v>297</v>
      </c>
      <c r="B25" s="22"/>
      <c r="C25" s="11" t="s">
        <v>126</v>
      </c>
      <c r="D25" s="22"/>
      <c r="E25" s="23">
        <v>14246</v>
      </c>
      <c r="F25" s="39"/>
      <c r="G25" s="116"/>
    </row>
    <row r="26" spans="1:7">
      <c r="A26" s="21" t="s">
        <v>361</v>
      </c>
      <c r="B26" s="22"/>
      <c r="C26" s="11" t="s">
        <v>126</v>
      </c>
      <c r="D26" s="22"/>
      <c r="E26" s="23">
        <v>825</v>
      </c>
      <c r="F26" s="39"/>
      <c r="G26" s="116"/>
    </row>
    <row r="27" spans="1:7" ht="25.5">
      <c r="A27" s="21" t="s">
        <v>362</v>
      </c>
      <c r="B27" s="22"/>
      <c r="C27" s="11" t="s">
        <v>126</v>
      </c>
      <c r="D27" s="22"/>
      <c r="E27" s="23">
        <v>550</v>
      </c>
      <c r="F27" s="39"/>
      <c r="G27" s="116"/>
    </row>
    <row r="28" spans="1:7">
      <c r="A28" s="21" t="s">
        <v>280</v>
      </c>
      <c r="B28" s="22"/>
      <c r="C28" s="11" t="s">
        <v>126</v>
      </c>
      <c r="D28" s="22"/>
      <c r="E28" s="23">
        <v>2475</v>
      </c>
      <c r="F28" s="39"/>
      <c r="G28" s="116"/>
    </row>
    <row r="29" spans="1:7">
      <c r="A29" s="21" t="s">
        <v>363</v>
      </c>
      <c r="B29" s="22"/>
      <c r="C29" s="11" t="s">
        <v>126</v>
      </c>
      <c r="D29" s="22"/>
      <c r="E29" s="23">
        <v>7902</v>
      </c>
      <c r="F29" s="39"/>
      <c r="G29" s="116"/>
    </row>
    <row r="30" spans="1:7">
      <c r="A30" s="21" t="s">
        <v>364</v>
      </c>
      <c r="B30" s="22"/>
      <c r="C30" s="11" t="s">
        <v>126</v>
      </c>
      <c r="D30" s="22"/>
      <c r="E30" s="23">
        <v>875</v>
      </c>
      <c r="F30" s="39"/>
      <c r="G30" s="116"/>
    </row>
    <row r="31" spans="1:7">
      <c r="A31" s="21" t="s">
        <v>365</v>
      </c>
      <c r="B31" s="22"/>
      <c r="C31" s="11" t="s">
        <v>126</v>
      </c>
      <c r="D31" s="22"/>
      <c r="E31" s="23">
        <v>1740</v>
      </c>
      <c r="F31" s="39"/>
      <c r="G31" s="116"/>
    </row>
    <row r="32" spans="1:7" ht="19.5" thickBot="1">
      <c r="A32" s="16" t="s">
        <v>32</v>
      </c>
      <c r="B32" s="17"/>
      <c r="C32" s="17"/>
      <c r="D32" s="84"/>
      <c r="E32" s="115">
        <f>SUM(E12:E31)</f>
        <v>311298.54000000004</v>
      </c>
      <c r="F32" s="40"/>
      <c r="G32" s="116"/>
    </row>
    <row r="33" spans="1:6">
      <c r="A33" s="5"/>
      <c r="B33" s="5"/>
      <c r="C33" s="5"/>
      <c r="D33" s="5"/>
      <c r="E33" s="6"/>
      <c r="F33" s="6"/>
    </row>
    <row r="34" spans="1:6" ht="32.25" customHeight="1">
      <c r="A34" s="233" t="s">
        <v>366</v>
      </c>
      <c r="B34" s="233"/>
      <c r="C34" s="233"/>
      <c r="D34" s="233"/>
      <c r="E34" s="233"/>
      <c r="F34" s="208"/>
    </row>
    <row r="35" spans="1:6">
      <c r="A35" s="138"/>
      <c r="B35" s="138"/>
      <c r="C35" s="138"/>
      <c r="D35" s="138"/>
      <c r="E35" s="139"/>
      <c r="F35" s="6"/>
    </row>
    <row r="36" spans="1:6" ht="45.75" customHeight="1">
      <c r="A36" s="233" t="s">
        <v>367</v>
      </c>
      <c r="B36" s="233"/>
      <c r="C36" s="233"/>
      <c r="D36" s="233"/>
      <c r="E36" s="233"/>
      <c r="F36" s="208"/>
    </row>
    <row r="37" spans="1:6">
      <c r="A37" s="5"/>
      <c r="B37" s="5"/>
      <c r="C37" s="5"/>
      <c r="D37" s="5"/>
      <c r="E37" s="6"/>
      <c r="F37" s="6"/>
    </row>
    <row r="38" spans="1:6" ht="30" customHeight="1">
      <c r="A38" s="233" t="s">
        <v>99</v>
      </c>
      <c r="B38" s="233"/>
      <c r="C38" s="233"/>
      <c r="D38" s="233"/>
      <c r="E38" s="233"/>
      <c r="F38" s="212"/>
    </row>
    <row r="39" spans="1:6">
      <c r="A39" s="208"/>
      <c r="B39" s="208"/>
      <c r="C39" s="208"/>
      <c r="D39" s="208"/>
      <c r="E39" s="208"/>
      <c r="F39" s="6"/>
    </row>
    <row r="40" spans="1:6" ht="28.5" customHeight="1">
      <c r="A40" s="233" t="s">
        <v>21</v>
      </c>
      <c r="B40" s="233"/>
      <c r="C40" s="233"/>
      <c r="D40" s="233"/>
      <c r="E40" s="233"/>
      <c r="F40" s="208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235" t="s">
        <v>22</v>
      </c>
      <c r="B43" s="235"/>
      <c r="C43" s="235"/>
      <c r="D43" s="235"/>
      <c r="E43" s="235"/>
      <c r="F43" s="213"/>
    </row>
    <row r="44" spans="1:6">
      <c r="A44" s="5"/>
      <c r="B44" s="5"/>
      <c r="C44" s="5"/>
      <c r="D44" s="5"/>
      <c r="E44" s="6"/>
      <c r="F44" s="6"/>
    </row>
    <row r="45" spans="1:6">
      <c r="A45" s="5" t="s">
        <v>23</v>
      </c>
      <c r="B45" s="5" t="s">
        <v>222</v>
      </c>
      <c r="C45" s="5"/>
      <c r="D45" s="5"/>
      <c r="E45" s="6" t="s">
        <v>25</v>
      </c>
      <c r="F45" s="6"/>
    </row>
    <row r="46" spans="1:6">
      <c r="A46" s="5"/>
      <c r="B46" s="234" t="s">
        <v>223</v>
      </c>
      <c r="C46" s="234"/>
      <c r="D46" s="234"/>
      <c r="E46" s="6" t="s">
        <v>27</v>
      </c>
      <c r="F46" s="6"/>
    </row>
    <row r="47" spans="1:6">
      <c r="A47" s="5"/>
      <c r="B47" s="5"/>
      <c r="C47" s="5"/>
      <c r="D47" s="5"/>
      <c r="E47" s="6"/>
      <c r="F47" s="6"/>
    </row>
    <row r="48" spans="1:6">
      <c r="A48" s="5"/>
      <c r="B48" s="5"/>
      <c r="C48" s="5"/>
      <c r="D48" s="5"/>
      <c r="E48" s="6"/>
      <c r="F48" s="6"/>
    </row>
    <row r="49" spans="1:6">
      <c r="A49" s="5" t="s">
        <v>28</v>
      </c>
      <c r="B49" s="5" t="s">
        <v>24</v>
      </c>
      <c r="C49" s="5"/>
      <c r="D49" s="5"/>
      <c r="E49" s="6" t="s">
        <v>25</v>
      </c>
      <c r="F49" s="6"/>
    </row>
    <row r="50" spans="1:6">
      <c r="A50" s="5"/>
      <c r="B50" s="232" t="s">
        <v>26</v>
      </c>
      <c r="C50" s="232"/>
      <c r="D50" s="232"/>
      <c r="E50" s="6" t="s">
        <v>27</v>
      </c>
      <c r="F50" s="6"/>
    </row>
    <row r="51" spans="1:6">
      <c r="A51" s="5"/>
      <c r="B51" s="5"/>
      <c r="C51" s="5"/>
      <c r="D51" s="5"/>
      <c r="E51" s="6"/>
      <c r="F51" s="6"/>
    </row>
    <row r="78" spans="1:1">
      <c r="A78" t="s">
        <v>105</v>
      </c>
    </row>
  </sheetData>
  <mergeCells count="12">
    <mergeCell ref="B50:D50"/>
    <mergeCell ref="A1:E1"/>
    <mergeCell ref="A2:E2"/>
    <mergeCell ref="D4:E4"/>
    <mergeCell ref="A7:E7"/>
    <mergeCell ref="A9:E9"/>
    <mergeCell ref="A34:E34"/>
    <mergeCell ref="A36:E36"/>
    <mergeCell ref="A38:E38"/>
    <mergeCell ref="A40:E40"/>
    <mergeCell ref="A43:E43"/>
    <mergeCell ref="B46:D46"/>
  </mergeCells>
  <pageMargins left="0.24" right="0.21" top="0.4" bottom="0.32" header="0.3" footer="0.2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H73"/>
  <sheetViews>
    <sheetView topLeftCell="A15" workbookViewId="0">
      <selection activeCell="A29" sqref="A2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03"/>
    </row>
    <row r="2" spans="1:8" ht="36" customHeight="1">
      <c r="A2" s="237" t="s">
        <v>1</v>
      </c>
      <c r="B2" s="237"/>
      <c r="C2" s="237"/>
      <c r="D2" s="237"/>
      <c r="E2" s="237"/>
      <c r="F2" s="104"/>
    </row>
    <row r="3" spans="1:8">
      <c r="A3" s="1"/>
      <c r="B3" s="1"/>
      <c r="C3" s="1"/>
      <c r="D3" s="1"/>
      <c r="E3" s="2"/>
      <c r="F3" s="2"/>
    </row>
    <row r="4" spans="1:8" ht="15" customHeight="1">
      <c r="A4" s="106" t="s">
        <v>2</v>
      </c>
      <c r="B4" s="1"/>
      <c r="C4" s="1"/>
      <c r="D4" s="238" t="s">
        <v>143</v>
      </c>
      <c r="E4" s="238"/>
      <c r="F4" s="10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3" t="s">
        <v>265</v>
      </c>
      <c r="B7" s="233"/>
      <c r="C7" s="233"/>
      <c r="D7" s="233"/>
      <c r="E7" s="233"/>
      <c r="F7" s="106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93</v>
      </c>
      <c r="B9" s="233"/>
      <c r="C9" s="233"/>
      <c r="D9" s="233"/>
      <c r="E9" s="233"/>
      <c r="F9" s="106"/>
    </row>
    <row r="10" spans="1:8" ht="15.75" thickBot="1">
      <c r="A10" s="5"/>
      <c r="B10" s="5"/>
      <c r="C10" s="5"/>
      <c r="D10" s="5"/>
      <c r="E10" s="6"/>
      <c r="F10" s="6"/>
      <c r="H10">
        <v>280.10000000000002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3">
        <f t="shared" ref="E12:E13" si="0">D12*$H$10*12</f>
        <v>1344.4800000000002</v>
      </c>
      <c r="F12" s="38"/>
    </row>
    <row r="13" spans="1:8" ht="48">
      <c r="A13" s="175" t="s">
        <v>130</v>
      </c>
      <c r="B13" s="203" t="s">
        <v>114</v>
      </c>
      <c r="C13" s="11" t="s">
        <v>8</v>
      </c>
      <c r="D13" s="15">
        <v>0.52</v>
      </c>
      <c r="E13" s="13">
        <f t="shared" si="0"/>
        <v>1747.8240000000001</v>
      </c>
      <c r="F13" s="38"/>
    </row>
    <row r="14" spans="1:8" ht="38.25">
      <c r="A14" s="14" t="s">
        <v>120</v>
      </c>
      <c r="B14" s="11" t="s">
        <v>107</v>
      </c>
      <c r="C14" s="11" t="s">
        <v>10</v>
      </c>
      <c r="D14" s="12">
        <v>1.43</v>
      </c>
      <c r="E14" s="13">
        <f>D14*$H$10*12</f>
        <v>4806.5159999999996</v>
      </c>
      <c r="F14" s="39"/>
    </row>
    <row r="15" spans="1:8" ht="38.25">
      <c r="A15" s="14" t="s">
        <v>121</v>
      </c>
      <c r="B15" s="11" t="s">
        <v>14</v>
      </c>
      <c r="C15" s="11" t="s">
        <v>8</v>
      </c>
      <c r="D15" s="12">
        <v>0.6</v>
      </c>
      <c r="E15" s="13">
        <f t="shared" ref="E15:E22" si="1">D15*$H$10*12</f>
        <v>2016.72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0.3</v>
      </c>
      <c r="E16" s="13">
        <f t="shared" si="1"/>
        <v>1008.36</v>
      </c>
      <c r="F16" s="39"/>
    </row>
    <row r="17" spans="1:7" ht="25.5">
      <c r="A17" s="14" t="s">
        <v>13</v>
      </c>
      <c r="B17" s="11" t="s">
        <v>107</v>
      </c>
      <c r="C17" s="11" t="s">
        <v>8</v>
      </c>
      <c r="D17" s="11">
        <v>9.4700000000000006</v>
      </c>
      <c r="E17" s="13">
        <f t="shared" si="1"/>
        <v>31830.564000000006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1"/>
        <v>10688.616000000002</v>
      </c>
      <c r="F18" s="39"/>
    </row>
    <row r="19" spans="1:7" ht="25.5">
      <c r="A19" s="14" t="s">
        <v>15</v>
      </c>
      <c r="B19" s="11" t="s">
        <v>16</v>
      </c>
      <c r="C19" s="11" t="s">
        <v>8</v>
      </c>
      <c r="D19" s="12">
        <v>0.98</v>
      </c>
      <c r="E19" s="13">
        <f t="shared" si="1"/>
        <v>3293.9759999999997</v>
      </c>
      <c r="F19" s="39"/>
    </row>
    <row r="20" spans="1:7" ht="25.5">
      <c r="A20" s="14" t="s">
        <v>82</v>
      </c>
      <c r="B20" s="11" t="s">
        <v>16</v>
      </c>
      <c r="C20" s="11" t="s">
        <v>8</v>
      </c>
      <c r="D20" s="83">
        <v>0.61</v>
      </c>
      <c r="E20" s="13">
        <f t="shared" si="1"/>
        <v>2050.3320000000003</v>
      </c>
      <c r="F20" s="39"/>
    </row>
    <row r="21" spans="1:7" ht="25.5">
      <c r="A21" s="14" t="s">
        <v>18</v>
      </c>
      <c r="B21" s="11" t="s">
        <v>16</v>
      </c>
      <c r="C21" s="11" t="s">
        <v>8</v>
      </c>
      <c r="D21" s="11">
        <v>0.35</v>
      </c>
      <c r="E21" s="13">
        <f t="shared" si="1"/>
        <v>1176.42</v>
      </c>
      <c r="F21" s="39"/>
      <c r="G21" s="116"/>
    </row>
    <row r="22" spans="1:7" ht="25.5">
      <c r="A22" s="14" t="s">
        <v>19</v>
      </c>
      <c r="B22" s="11" t="s">
        <v>14</v>
      </c>
      <c r="C22" s="11" t="s">
        <v>8</v>
      </c>
      <c r="D22" s="11">
        <v>1.61</v>
      </c>
      <c r="E22" s="13">
        <f t="shared" si="1"/>
        <v>5411.5320000000011</v>
      </c>
      <c r="F22" s="39"/>
      <c r="G22" s="116"/>
    </row>
    <row r="23" spans="1:7" ht="25.5">
      <c r="A23" s="21" t="s">
        <v>129</v>
      </c>
      <c r="B23" s="22"/>
      <c r="C23" s="11" t="s">
        <v>126</v>
      </c>
      <c r="D23" s="22"/>
      <c r="E23" s="23">
        <f>36766.85/1000*H10/2</f>
        <v>5149.1973425000006</v>
      </c>
      <c r="F23" s="39"/>
      <c r="G23" s="116"/>
    </row>
    <row r="24" spans="1:7" ht="25.5">
      <c r="A24" s="21" t="s">
        <v>297</v>
      </c>
      <c r="B24" s="22"/>
      <c r="C24" s="11" t="s">
        <v>126</v>
      </c>
      <c r="D24" s="22"/>
      <c r="E24" s="23">
        <v>5070</v>
      </c>
      <c r="F24" s="39"/>
      <c r="G24" s="116"/>
    </row>
    <row r="25" spans="1:7">
      <c r="A25" s="21" t="s">
        <v>368</v>
      </c>
      <c r="B25" s="22"/>
      <c r="C25" s="11" t="s">
        <v>126</v>
      </c>
      <c r="D25" s="22"/>
      <c r="E25" s="23">
        <v>82</v>
      </c>
      <c r="F25" s="39"/>
      <c r="G25" s="116"/>
    </row>
    <row r="26" spans="1:7" ht="19.5" thickBot="1">
      <c r="A26" s="16" t="s">
        <v>32</v>
      </c>
      <c r="B26" s="17"/>
      <c r="C26" s="17"/>
      <c r="D26" s="84"/>
      <c r="E26" s="115">
        <f>SUM(E12:E25)</f>
        <v>75676.537342500014</v>
      </c>
      <c r="F26" s="40"/>
      <c r="G26" s="116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233" t="s">
        <v>369</v>
      </c>
      <c r="B28" s="233"/>
      <c r="C28" s="233"/>
      <c r="D28" s="233"/>
      <c r="E28" s="233"/>
      <c r="F28" s="106"/>
    </row>
    <row r="29" spans="1:7">
      <c r="A29" s="5"/>
      <c r="B29" s="5"/>
      <c r="C29" s="5"/>
      <c r="D29" s="5"/>
      <c r="E29" s="6"/>
      <c r="F29" s="6"/>
    </row>
    <row r="30" spans="1:7" ht="34.5" customHeight="1">
      <c r="A30" s="233" t="s">
        <v>266</v>
      </c>
      <c r="B30" s="233"/>
      <c r="C30" s="233"/>
      <c r="D30" s="233"/>
      <c r="E30" s="233"/>
      <c r="F30" s="106"/>
    </row>
    <row r="31" spans="1:7">
      <c r="A31" s="5"/>
      <c r="B31" s="5"/>
      <c r="C31" s="5"/>
      <c r="D31" s="5"/>
      <c r="E31" s="6"/>
      <c r="F31" s="6"/>
    </row>
    <row r="32" spans="1:7" ht="32.25" customHeight="1">
      <c r="A32" s="233" t="s">
        <v>99</v>
      </c>
      <c r="B32" s="233"/>
      <c r="C32" s="233"/>
      <c r="D32" s="233"/>
      <c r="E32" s="233"/>
      <c r="F32" s="107"/>
    </row>
    <row r="33" spans="1:6">
      <c r="A33" s="137"/>
      <c r="B33" s="137"/>
      <c r="C33" s="137"/>
      <c r="D33" s="137"/>
      <c r="E33" s="137"/>
      <c r="F33" s="6"/>
    </row>
    <row r="34" spans="1:6" ht="28.5" customHeight="1">
      <c r="A34" s="233" t="s">
        <v>21</v>
      </c>
      <c r="B34" s="233"/>
      <c r="C34" s="233"/>
      <c r="D34" s="233"/>
      <c r="E34" s="233"/>
      <c r="F34" s="106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35" t="s">
        <v>22</v>
      </c>
      <c r="B37" s="235"/>
      <c r="C37" s="235"/>
      <c r="D37" s="235"/>
      <c r="E37" s="235"/>
      <c r="F37" s="108"/>
    </row>
    <row r="38" spans="1:6">
      <c r="A38" s="5"/>
      <c r="B38" s="5"/>
      <c r="C38" s="5"/>
      <c r="D38" s="5"/>
      <c r="E38" s="6"/>
      <c r="F38" s="6"/>
    </row>
    <row r="39" spans="1:6">
      <c r="A39" s="5" t="s">
        <v>23</v>
      </c>
      <c r="B39" s="5" t="s">
        <v>222</v>
      </c>
      <c r="C39" s="5"/>
      <c r="D39" s="5"/>
      <c r="E39" s="6" t="s">
        <v>25</v>
      </c>
      <c r="F39" s="6"/>
    </row>
    <row r="40" spans="1:6">
      <c r="A40" s="5"/>
      <c r="B40" s="234" t="s">
        <v>223</v>
      </c>
      <c r="C40" s="234"/>
      <c r="D40" s="234"/>
      <c r="E40" s="6" t="s">
        <v>27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28</v>
      </c>
      <c r="B43" s="5" t="s">
        <v>24</v>
      </c>
      <c r="C43" s="5"/>
      <c r="D43" s="5"/>
      <c r="E43" s="6" t="s">
        <v>25</v>
      </c>
      <c r="F43" s="6"/>
    </row>
    <row r="44" spans="1:6">
      <c r="A44" s="5"/>
      <c r="B44" s="232" t="s">
        <v>26</v>
      </c>
      <c r="C44" s="232"/>
      <c r="D44" s="232"/>
      <c r="E44" s="6" t="s">
        <v>27</v>
      </c>
      <c r="F44" s="6"/>
    </row>
    <row r="45" spans="1:6">
      <c r="A45" s="5"/>
      <c r="B45" s="5"/>
      <c r="C45" s="5"/>
      <c r="D45" s="5"/>
      <c r="E45" s="6"/>
      <c r="F45" s="6"/>
    </row>
    <row r="73" spans="1:1">
      <c r="A73" t="s">
        <v>105</v>
      </c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H72"/>
  <sheetViews>
    <sheetView topLeftCell="A16" workbookViewId="0">
      <selection activeCell="A24" sqref="A24"/>
    </sheetView>
  </sheetViews>
  <sheetFormatPr defaultRowHeight="15"/>
  <cols>
    <col min="1" max="1" width="30.8554687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03"/>
    </row>
    <row r="2" spans="1:8" ht="36" customHeight="1">
      <c r="A2" s="237" t="s">
        <v>1</v>
      </c>
      <c r="B2" s="237"/>
      <c r="C2" s="237"/>
      <c r="D2" s="237"/>
      <c r="E2" s="237"/>
      <c r="F2" s="104"/>
    </row>
    <row r="3" spans="1:8">
      <c r="A3" s="1"/>
      <c r="B3" s="1"/>
      <c r="C3" s="1"/>
      <c r="D3" s="1"/>
      <c r="E3" s="2"/>
      <c r="F3" s="2"/>
    </row>
    <row r="4" spans="1:8" ht="15" customHeight="1">
      <c r="A4" s="106" t="s">
        <v>2</v>
      </c>
      <c r="B4" s="1"/>
      <c r="C4" s="1"/>
      <c r="D4" s="238" t="s">
        <v>143</v>
      </c>
      <c r="E4" s="238"/>
      <c r="F4" s="10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1.5" customHeight="1">
      <c r="A7" s="233" t="s">
        <v>267</v>
      </c>
      <c r="B7" s="233"/>
      <c r="C7" s="233"/>
      <c r="D7" s="233"/>
      <c r="E7" s="233"/>
      <c r="F7" s="106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94</v>
      </c>
      <c r="B9" s="233"/>
      <c r="C9" s="233"/>
      <c r="D9" s="233"/>
      <c r="E9" s="233"/>
      <c r="F9" s="106"/>
    </row>
    <row r="10" spans="1:8" ht="15.75" thickBot="1">
      <c r="A10" s="5"/>
      <c r="B10" s="5"/>
      <c r="C10" s="5"/>
      <c r="D10" s="5"/>
      <c r="E10" s="6"/>
      <c r="F10" s="6"/>
      <c r="H10">
        <v>268.5</v>
      </c>
    </row>
    <row r="11" spans="1:8" ht="82.5" customHeight="1">
      <c r="A11" s="129" t="s">
        <v>3</v>
      </c>
      <c r="B11" s="130" t="s">
        <v>4</v>
      </c>
      <c r="C11" s="130" t="s">
        <v>5</v>
      </c>
      <c r="D11" s="131" t="s">
        <v>6</v>
      </c>
      <c r="E11" s="132" t="s">
        <v>7</v>
      </c>
      <c r="F11" s="38"/>
    </row>
    <row r="12" spans="1:8" ht="38.25">
      <c r="A12" s="14" t="s">
        <v>120</v>
      </c>
      <c r="B12" s="11" t="s">
        <v>107</v>
      </c>
      <c r="C12" s="11" t="s">
        <v>10</v>
      </c>
      <c r="D12" s="12">
        <v>0.44</v>
      </c>
      <c r="E12" s="13">
        <f t="shared" ref="E12:E22" si="0">D12*$H$10*12</f>
        <v>1417.68</v>
      </c>
      <c r="F12" s="39"/>
      <c r="G12" s="116"/>
    </row>
    <row r="13" spans="1:8" ht="38.25">
      <c r="A13" s="14" t="s">
        <v>121</v>
      </c>
      <c r="B13" s="11" t="s">
        <v>14</v>
      </c>
      <c r="C13" s="11" t="s">
        <v>8</v>
      </c>
      <c r="D13" s="12">
        <v>0.55000000000000004</v>
      </c>
      <c r="E13" s="13">
        <f t="shared" si="0"/>
        <v>1772.1000000000001</v>
      </c>
      <c r="F13" s="39"/>
      <c r="G13" s="116"/>
    </row>
    <row r="14" spans="1:8" ht="51">
      <c r="A14" s="14" t="s">
        <v>11</v>
      </c>
      <c r="B14" s="11" t="s">
        <v>107</v>
      </c>
      <c r="C14" s="11" t="s">
        <v>12</v>
      </c>
      <c r="D14" s="12">
        <v>0.33</v>
      </c>
      <c r="E14" s="13">
        <f t="shared" si="0"/>
        <v>1063.26</v>
      </c>
      <c r="F14" s="39"/>
      <c r="G14" s="116"/>
    </row>
    <row r="15" spans="1:8" ht="25.5">
      <c r="A15" s="14" t="s">
        <v>35</v>
      </c>
      <c r="B15" s="11" t="s">
        <v>107</v>
      </c>
      <c r="C15" s="11" t="s">
        <v>8</v>
      </c>
      <c r="D15" s="12">
        <v>2.61</v>
      </c>
      <c r="E15" s="13">
        <f t="shared" si="0"/>
        <v>8409.42</v>
      </c>
      <c r="F15" s="39"/>
      <c r="G15" s="116"/>
    </row>
    <row r="16" spans="1:8" ht="25.5">
      <c r="A16" s="14" t="s">
        <v>13</v>
      </c>
      <c r="B16" s="11" t="s">
        <v>107</v>
      </c>
      <c r="C16" s="11" t="s">
        <v>8</v>
      </c>
      <c r="D16" s="11">
        <v>6.7</v>
      </c>
      <c r="E16" s="13">
        <f t="shared" si="0"/>
        <v>21587.4</v>
      </c>
      <c r="F16" s="39"/>
      <c r="G16" s="116"/>
    </row>
    <row r="17" spans="1:7">
      <c r="A17" s="14" t="s">
        <v>29</v>
      </c>
      <c r="B17" s="11" t="s">
        <v>14</v>
      </c>
      <c r="C17" s="11" t="s">
        <v>8</v>
      </c>
      <c r="D17" s="12">
        <v>2.48</v>
      </c>
      <c r="E17" s="13">
        <f t="shared" si="0"/>
        <v>7990.5599999999995</v>
      </c>
      <c r="F17" s="39"/>
      <c r="G17" s="116"/>
    </row>
    <row r="18" spans="1:7">
      <c r="A18" s="14" t="s">
        <v>33</v>
      </c>
      <c r="B18" s="11" t="s">
        <v>107</v>
      </c>
      <c r="C18" s="11" t="s">
        <v>8</v>
      </c>
      <c r="D18" s="12">
        <v>0.51</v>
      </c>
      <c r="E18" s="13">
        <f t="shared" si="0"/>
        <v>1643.22</v>
      </c>
      <c r="F18" s="39"/>
      <c r="G18" s="116"/>
    </row>
    <row r="19" spans="1:7" ht="25.5">
      <c r="A19" s="14" t="s">
        <v>15</v>
      </c>
      <c r="B19" s="11" t="s">
        <v>16</v>
      </c>
      <c r="C19" s="11" t="s">
        <v>8</v>
      </c>
      <c r="D19" s="12">
        <v>0.98</v>
      </c>
      <c r="E19" s="13">
        <v>3286</v>
      </c>
      <c r="F19" s="39"/>
      <c r="G19" s="116"/>
    </row>
    <row r="20" spans="1:7" ht="25.5">
      <c r="A20" s="14" t="s">
        <v>95</v>
      </c>
      <c r="B20" s="11" t="s">
        <v>16</v>
      </c>
      <c r="C20" s="11" t="s">
        <v>8</v>
      </c>
      <c r="D20" s="83">
        <v>1.69</v>
      </c>
      <c r="E20" s="13">
        <f t="shared" si="0"/>
        <v>5445.18</v>
      </c>
      <c r="F20" s="39"/>
      <c r="G20" s="116"/>
    </row>
    <row r="21" spans="1:7" ht="25.5">
      <c r="A21" s="14" t="s">
        <v>18</v>
      </c>
      <c r="B21" s="11" t="s">
        <v>16</v>
      </c>
      <c r="C21" s="11" t="s">
        <v>8</v>
      </c>
      <c r="D21" s="11">
        <v>0.3</v>
      </c>
      <c r="E21" s="13">
        <f t="shared" si="0"/>
        <v>966.59999999999991</v>
      </c>
      <c r="F21" s="39"/>
      <c r="G21" s="116"/>
    </row>
    <row r="22" spans="1:7" ht="25.5">
      <c r="A22" s="14" t="s">
        <v>19</v>
      </c>
      <c r="B22" s="11" t="s">
        <v>14</v>
      </c>
      <c r="C22" s="11" t="s">
        <v>8</v>
      </c>
      <c r="D22" s="11">
        <v>0.53</v>
      </c>
      <c r="E22" s="13">
        <f t="shared" si="0"/>
        <v>1707.66</v>
      </c>
      <c r="F22" s="39"/>
      <c r="G22" s="116"/>
    </row>
    <row r="23" spans="1:7" ht="25.5">
      <c r="A23" s="21" t="s">
        <v>129</v>
      </c>
      <c r="B23" s="22"/>
      <c r="C23" s="11" t="s">
        <v>126</v>
      </c>
      <c r="D23" s="22"/>
      <c r="E23" s="23">
        <f>36766.85/1000*H10/2</f>
        <v>4935.9496124999996</v>
      </c>
      <c r="F23" s="39"/>
      <c r="G23" s="116"/>
    </row>
    <row r="24" spans="1:7" ht="25.5">
      <c r="A24" s="14" t="s">
        <v>136</v>
      </c>
      <c r="B24" s="11"/>
      <c r="C24" s="11" t="s">
        <v>126</v>
      </c>
      <c r="D24" s="22"/>
      <c r="E24" s="23">
        <v>3600</v>
      </c>
      <c r="F24" s="39"/>
      <c r="G24" s="116"/>
    </row>
    <row r="25" spans="1:7" ht="25.5">
      <c r="A25" s="21" t="s">
        <v>297</v>
      </c>
      <c r="B25" s="22"/>
      <c r="C25" s="11" t="s">
        <v>126</v>
      </c>
      <c r="D25" s="22"/>
      <c r="E25" s="23">
        <v>5070</v>
      </c>
      <c r="F25" s="39"/>
      <c r="G25" s="116"/>
    </row>
    <row r="26" spans="1:7">
      <c r="A26" s="21" t="s">
        <v>370</v>
      </c>
      <c r="B26" s="22"/>
      <c r="C26" s="11" t="s">
        <v>126</v>
      </c>
      <c r="D26" s="22"/>
      <c r="E26" s="23">
        <v>1617</v>
      </c>
      <c r="F26" s="39"/>
      <c r="G26" s="116"/>
    </row>
    <row r="27" spans="1:7" ht="25.5">
      <c r="A27" s="21" t="s">
        <v>371</v>
      </c>
      <c r="B27" s="22"/>
      <c r="C27" s="11" t="s">
        <v>126</v>
      </c>
      <c r="D27" s="22"/>
      <c r="E27" s="23">
        <v>11260.62</v>
      </c>
      <c r="F27" s="39"/>
      <c r="G27" s="116"/>
    </row>
    <row r="28" spans="1:7" ht="19.5" thickBot="1">
      <c r="A28" s="16" t="s">
        <v>32</v>
      </c>
      <c r="B28" s="17"/>
      <c r="C28" s="17"/>
      <c r="D28" s="84"/>
      <c r="E28" s="115">
        <f>SUM(E12:E27)</f>
        <v>81772.649612499998</v>
      </c>
      <c r="F28" s="40"/>
      <c r="G28" s="116"/>
    </row>
    <row r="29" spans="1:7">
      <c r="A29" s="5"/>
      <c r="B29" s="5"/>
      <c r="C29" s="5"/>
      <c r="D29" s="5"/>
      <c r="E29" s="6"/>
      <c r="F29" s="6"/>
    </row>
    <row r="30" spans="1:7" ht="32.25" customHeight="1">
      <c r="A30" s="233" t="s">
        <v>372</v>
      </c>
      <c r="B30" s="233"/>
      <c r="C30" s="233"/>
      <c r="D30" s="233"/>
      <c r="E30" s="233"/>
      <c r="F30" s="106"/>
    </row>
    <row r="31" spans="1:7">
      <c r="A31" s="5"/>
      <c r="B31" s="5"/>
      <c r="C31" s="5"/>
      <c r="D31" s="5"/>
      <c r="E31" s="6"/>
      <c r="F31" s="6"/>
    </row>
    <row r="32" spans="1:7" ht="32.25" customHeight="1">
      <c r="A32" s="233" t="s">
        <v>268</v>
      </c>
      <c r="B32" s="233"/>
      <c r="C32" s="233"/>
      <c r="D32" s="233"/>
      <c r="E32" s="233"/>
      <c r="F32" s="106"/>
    </row>
    <row r="33" spans="1:6">
      <c r="A33" s="5"/>
      <c r="B33" s="5"/>
      <c r="C33" s="5"/>
      <c r="D33" s="5"/>
      <c r="E33" s="6"/>
      <c r="F33" s="6"/>
    </row>
    <row r="34" spans="1:6" ht="23.25" customHeight="1">
      <c r="A34" s="233" t="s">
        <v>99</v>
      </c>
      <c r="B34" s="233"/>
      <c r="C34" s="233"/>
      <c r="D34" s="233"/>
      <c r="E34" s="233"/>
      <c r="F34" s="107"/>
    </row>
    <row r="35" spans="1:6">
      <c r="A35" s="137"/>
      <c r="B35" s="137"/>
      <c r="C35" s="137"/>
      <c r="D35" s="137"/>
      <c r="E35" s="137"/>
      <c r="F35" s="6"/>
    </row>
    <row r="36" spans="1:6" ht="28.5" customHeight="1">
      <c r="A36" s="233" t="s">
        <v>21</v>
      </c>
      <c r="B36" s="233"/>
      <c r="C36" s="233"/>
      <c r="D36" s="233"/>
      <c r="E36" s="233"/>
      <c r="F36" s="10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235" t="s">
        <v>22</v>
      </c>
      <c r="B39" s="235"/>
      <c r="C39" s="235"/>
      <c r="D39" s="235"/>
      <c r="E39" s="235"/>
      <c r="F39" s="108"/>
    </row>
    <row r="40" spans="1:6">
      <c r="A40" s="5"/>
      <c r="B40" s="5"/>
      <c r="C40" s="5"/>
      <c r="D40" s="5"/>
      <c r="E40" s="6"/>
      <c r="F40" s="6"/>
    </row>
    <row r="41" spans="1:6">
      <c r="A41" s="5" t="s">
        <v>23</v>
      </c>
      <c r="B41" s="5" t="s">
        <v>222</v>
      </c>
      <c r="C41" s="5"/>
      <c r="D41" s="5"/>
      <c r="E41" s="6" t="s">
        <v>25</v>
      </c>
      <c r="F41" s="6"/>
    </row>
    <row r="42" spans="1:6">
      <c r="A42" s="5"/>
      <c r="B42" s="234" t="s">
        <v>223</v>
      </c>
      <c r="C42" s="234"/>
      <c r="D42" s="234"/>
      <c r="E42" s="6" t="s">
        <v>27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28</v>
      </c>
      <c r="B45" s="5" t="s">
        <v>24</v>
      </c>
      <c r="C45" s="5"/>
      <c r="D45" s="5"/>
      <c r="E45" s="6" t="s">
        <v>25</v>
      </c>
      <c r="F45" s="6"/>
    </row>
    <row r="46" spans="1:6">
      <c r="A46" s="5"/>
      <c r="B46" s="232" t="s">
        <v>26</v>
      </c>
      <c r="C46" s="232"/>
      <c r="D46" s="232"/>
      <c r="E46" s="6" t="s">
        <v>27</v>
      </c>
      <c r="F46" s="6"/>
    </row>
    <row r="47" spans="1:6">
      <c r="A47" s="5"/>
      <c r="B47" s="5"/>
      <c r="C47" s="5"/>
      <c r="D47" s="5"/>
      <c r="E47" s="6"/>
      <c r="F47" s="6"/>
    </row>
    <row r="72" spans="1:1">
      <c r="A72" t="s">
        <v>105</v>
      </c>
    </row>
  </sheetData>
  <mergeCells count="12">
    <mergeCell ref="B46:D46"/>
    <mergeCell ref="A1:E1"/>
    <mergeCell ref="A2:E2"/>
    <mergeCell ref="D4:E4"/>
    <mergeCell ref="A7:E7"/>
    <mergeCell ref="A9:E9"/>
    <mergeCell ref="A30:E30"/>
    <mergeCell ref="A32:E32"/>
    <mergeCell ref="A34:E34"/>
    <mergeCell ref="A36:E36"/>
    <mergeCell ref="A39:E39"/>
    <mergeCell ref="B42:D42"/>
  </mergeCells>
  <pageMargins left="0.24" right="0.21" top="0.4" bottom="0.32" header="0.3" footer="0.2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9"/>
  <sheetViews>
    <sheetView topLeftCell="A11" workbookViewId="0">
      <selection activeCell="A30" sqref="A30:E30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236" t="s">
        <v>0</v>
      </c>
      <c r="B1" s="236"/>
      <c r="C1" s="236"/>
      <c r="D1" s="236"/>
      <c r="E1" s="236"/>
    </row>
    <row r="2" spans="1:7" ht="36" customHeight="1">
      <c r="A2" s="237" t="s">
        <v>1</v>
      </c>
      <c r="B2" s="237"/>
      <c r="C2" s="237"/>
      <c r="D2" s="237"/>
      <c r="E2" s="237"/>
    </row>
    <row r="3" spans="1:7">
      <c r="A3" s="1"/>
      <c r="B3" s="1"/>
      <c r="C3" s="1"/>
      <c r="D3" s="1"/>
      <c r="E3" s="2"/>
    </row>
    <row r="4" spans="1:7" ht="15" customHeight="1">
      <c r="A4" s="25" t="s">
        <v>2</v>
      </c>
      <c r="B4" s="1"/>
      <c r="C4" s="1"/>
      <c r="D4" s="238" t="s">
        <v>143</v>
      </c>
      <c r="E4" s="238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233" t="s">
        <v>160</v>
      </c>
      <c r="B7" s="233"/>
      <c r="C7" s="233"/>
      <c r="D7" s="233"/>
      <c r="E7" s="233"/>
    </row>
    <row r="8" spans="1:7">
      <c r="A8" s="3"/>
      <c r="B8" s="3"/>
      <c r="C8" s="3"/>
      <c r="D8" s="3"/>
      <c r="E8" s="4"/>
    </row>
    <row r="9" spans="1:7" ht="45.75" customHeight="1">
      <c r="A9" s="233" t="s">
        <v>108</v>
      </c>
      <c r="B9" s="233"/>
      <c r="C9" s="233"/>
      <c r="D9" s="233"/>
      <c r="E9" s="233"/>
    </row>
    <row r="10" spans="1:7" ht="15.75" thickBot="1">
      <c r="A10" s="5"/>
      <c r="B10" s="5"/>
      <c r="C10" s="5"/>
      <c r="D10" s="5"/>
      <c r="E10" s="6"/>
      <c r="G10">
        <v>403.6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D12*12*$G$10</f>
        <v>1937.2800000000004</v>
      </c>
    </row>
    <row r="13" spans="1:7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D13*12*$G$10</f>
        <v>2518.4640000000004</v>
      </c>
    </row>
    <row r="14" spans="1:7" ht="38.25">
      <c r="A14" s="14" t="s">
        <v>120</v>
      </c>
      <c r="B14" s="11" t="s">
        <v>107</v>
      </c>
      <c r="C14" s="11" t="s">
        <v>10</v>
      </c>
      <c r="D14" s="12">
        <v>1.1100000000000001</v>
      </c>
      <c r="E14" s="176">
        <f t="shared" si="0"/>
        <v>5375.9520000000002</v>
      </c>
    </row>
    <row r="15" spans="1:7" ht="38.25">
      <c r="A15" s="14" t="s">
        <v>121</v>
      </c>
      <c r="B15" s="11" t="s">
        <v>14</v>
      </c>
      <c r="C15" s="11" t="s">
        <v>8</v>
      </c>
      <c r="D15" s="12">
        <v>0.6</v>
      </c>
      <c r="E15" s="176">
        <f t="shared" si="0"/>
        <v>2905.92</v>
      </c>
    </row>
    <row r="16" spans="1:7" ht="51">
      <c r="A16" s="14" t="s">
        <v>11</v>
      </c>
      <c r="B16" s="11" t="s">
        <v>107</v>
      </c>
      <c r="C16" s="11" t="s">
        <v>12</v>
      </c>
      <c r="D16" s="12">
        <v>0.75</v>
      </c>
      <c r="E16" s="176">
        <f t="shared" si="0"/>
        <v>3632.4</v>
      </c>
      <c r="G16" s="116"/>
    </row>
    <row r="17" spans="1:11" ht="33" customHeight="1">
      <c r="A17" s="14" t="s">
        <v>13</v>
      </c>
      <c r="B17" s="11" t="s">
        <v>107</v>
      </c>
      <c r="C17" s="11" t="s">
        <v>8</v>
      </c>
      <c r="D17" s="11">
        <v>8.24</v>
      </c>
      <c r="E17" s="176">
        <f t="shared" si="0"/>
        <v>39907.968000000001</v>
      </c>
    </row>
    <row r="18" spans="1:11">
      <c r="A18" s="14" t="s">
        <v>29</v>
      </c>
      <c r="B18" s="11" t="s">
        <v>14</v>
      </c>
      <c r="C18" s="11" t="s">
        <v>8</v>
      </c>
      <c r="D18" s="12">
        <v>3.18</v>
      </c>
      <c r="E18" s="176">
        <f t="shared" si="0"/>
        <v>15401.376000000002</v>
      </c>
    </row>
    <row r="19" spans="1:11">
      <c r="A19" s="14" t="s">
        <v>33</v>
      </c>
      <c r="B19" s="11" t="s">
        <v>107</v>
      </c>
      <c r="C19" s="11" t="s">
        <v>8</v>
      </c>
      <c r="D19" s="12">
        <v>0.49</v>
      </c>
      <c r="E19" s="176">
        <f t="shared" si="0"/>
        <v>2373.1680000000001</v>
      </c>
    </row>
    <row r="20" spans="1:11" ht="25.5">
      <c r="A20" s="14" t="s">
        <v>15</v>
      </c>
      <c r="B20" s="11" t="s">
        <v>16</v>
      </c>
      <c r="C20" s="11" t="s">
        <v>8</v>
      </c>
      <c r="D20" s="12">
        <v>0.98</v>
      </c>
      <c r="E20" s="176">
        <f t="shared" si="0"/>
        <v>4746.3360000000002</v>
      </c>
    </row>
    <row r="21" spans="1:11" ht="25.5">
      <c r="A21" s="14" t="s">
        <v>17</v>
      </c>
      <c r="B21" s="11" t="s">
        <v>16</v>
      </c>
      <c r="C21" s="11" t="s">
        <v>8</v>
      </c>
      <c r="D21" s="15">
        <v>0.61</v>
      </c>
      <c r="E21" s="176">
        <f t="shared" si="0"/>
        <v>2954.3520000000003</v>
      </c>
    </row>
    <row r="22" spans="1:11" ht="25.5">
      <c r="A22" s="14" t="s">
        <v>18</v>
      </c>
      <c r="B22" s="11" t="s">
        <v>16</v>
      </c>
      <c r="C22" s="11" t="s">
        <v>8</v>
      </c>
      <c r="D22" s="11">
        <v>0.35</v>
      </c>
      <c r="E22" s="176">
        <f t="shared" si="0"/>
        <v>1695.12</v>
      </c>
      <c r="G22" s="116"/>
    </row>
    <row r="23" spans="1:11" ht="25.5">
      <c r="A23" s="14" t="s">
        <v>19</v>
      </c>
      <c r="B23" s="11" t="s">
        <v>14</v>
      </c>
      <c r="C23" s="11" t="s">
        <v>8</v>
      </c>
      <c r="D23" s="11">
        <v>1.05</v>
      </c>
      <c r="E23" s="176">
        <f t="shared" si="0"/>
        <v>5085.3600000000006</v>
      </c>
      <c r="G23" s="116"/>
    </row>
    <row r="24" spans="1:11" ht="25.5">
      <c r="A24" s="21" t="s">
        <v>136</v>
      </c>
      <c r="B24" s="22"/>
      <c r="C24" s="11" t="s">
        <v>8</v>
      </c>
      <c r="D24" s="22">
        <v>1.86</v>
      </c>
      <c r="E24" s="176">
        <f>D24*7*$G$10</f>
        <v>5254.8720000000012</v>
      </c>
      <c r="G24" s="116"/>
    </row>
    <row r="25" spans="1:11" ht="26.25" customHeight="1">
      <c r="A25" s="21" t="s">
        <v>129</v>
      </c>
      <c r="B25" s="24"/>
      <c r="C25" s="22" t="s">
        <v>126</v>
      </c>
      <c r="D25" s="22"/>
      <c r="E25" s="226">
        <v>7419.55</v>
      </c>
      <c r="I25" s="116"/>
    </row>
    <row r="26" spans="1:11" ht="26.25" customHeight="1">
      <c r="A26" s="21" t="s">
        <v>297</v>
      </c>
      <c r="B26" s="24"/>
      <c r="C26" s="22" t="s">
        <v>126</v>
      </c>
      <c r="D26" s="22"/>
      <c r="E26" s="23">
        <v>5391</v>
      </c>
      <c r="I26" s="116"/>
    </row>
    <row r="27" spans="1:11">
      <c r="A27" s="21" t="s">
        <v>287</v>
      </c>
      <c r="B27" s="24"/>
      <c r="C27" s="22" t="s">
        <v>126</v>
      </c>
      <c r="D27" s="22"/>
      <c r="E27" s="23">
        <v>1640</v>
      </c>
      <c r="I27" s="116"/>
    </row>
    <row r="28" spans="1:11" ht="19.5" thickBot="1">
      <c r="A28" s="16" t="s">
        <v>32</v>
      </c>
      <c r="B28" s="17"/>
      <c r="C28" s="17"/>
      <c r="D28" s="18"/>
      <c r="E28" s="115">
        <f>SUM(E12:E27)</f>
        <v>108239.118</v>
      </c>
      <c r="G28" s="116"/>
    </row>
    <row r="29" spans="1:11">
      <c r="A29" s="5"/>
      <c r="B29" s="5"/>
      <c r="C29" s="5"/>
      <c r="D29" s="5"/>
      <c r="E29" s="6"/>
    </row>
    <row r="30" spans="1:11" ht="31.5" customHeight="1">
      <c r="A30" s="233" t="s">
        <v>411</v>
      </c>
      <c r="B30" s="233"/>
      <c r="C30" s="233"/>
      <c r="D30" s="233"/>
      <c r="E30" s="233"/>
      <c r="K30" s="116"/>
    </row>
    <row r="31" spans="1:11">
      <c r="A31" s="138"/>
      <c r="B31" s="138"/>
      <c r="C31" s="138"/>
      <c r="D31" s="138"/>
      <c r="E31" s="139"/>
    </row>
    <row r="32" spans="1:11" ht="31.5" customHeight="1">
      <c r="A32" s="233" t="s">
        <v>161</v>
      </c>
      <c r="B32" s="233"/>
      <c r="C32" s="233"/>
      <c r="D32" s="233"/>
      <c r="E32" s="233"/>
    </row>
    <row r="33" spans="1:5">
      <c r="A33" s="118"/>
      <c r="B33" s="118"/>
      <c r="C33" s="118"/>
      <c r="D33" s="118"/>
      <c r="E33" s="118"/>
    </row>
    <row r="34" spans="1:5" ht="32.25" customHeight="1">
      <c r="A34" s="233" t="s">
        <v>99</v>
      </c>
      <c r="B34" s="233"/>
      <c r="C34" s="233"/>
      <c r="D34" s="233"/>
      <c r="E34" s="233"/>
    </row>
    <row r="35" spans="1:5">
      <c r="A35" s="5"/>
      <c r="B35" s="5"/>
      <c r="C35" s="5"/>
      <c r="D35" s="5"/>
      <c r="E35" s="6"/>
    </row>
    <row r="36" spans="1:5">
      <c r="A36" s="234" t="s">
        <v>46</v>
      </c>
      <c r="B36" s="234"/>
      <c r="C36" s="234"/>
      <c r="D36" s="234"/>
      <c r="E36" s="234"/>
    </row>
    <row r="37" spans="1:5">
      <c r="A37" s="5"/>
      <c r="B37" s="5"/>
      <c r="C37" s="5"/>
      <c r="D37" s="5"/>
      <c r="E37" s="6"/>
    </row>
    <row r="38" spans="1:5" ht="28.5" customHeight="1">
      <c r="A38" s="233" t="s">
        <v>21</v>
      </c>
      <c r="B38" s="233"/>
      <c r="C38" s="233"/>
      <c r="D38" s="233"/>
      <c r="E38" s="233"/>
    </row>
    <row r="39" spans="1:5">
      <c r="A39" s="5"/>
      <c r="B39" s="5"/>
      <c r="C39" s="5"/>
      <c r="D39" s="5"/>
      <c r="E39" s="6"/>
    </row>
    <row r="40" spans="1:5">
      <c r="A40" s="5"/>
      <c r="B40" s="5"/>
      <c r="C40" s="5"/>
      <c r="D40" s="5"/>
      <c r="E40" s="6"/>
    </row>
    <row r="41" spans="1:5">
      <c r="A41" s="235" t="s">
        <v>22</v>
      </c>
      <c r="B41" s="235"/>
      <c r="C41" s="235"/>
      <c r="D41" s="235"/>
      <c r="E41" s="235"/>
    </row>
    <row r="42" spans="1:5">
      <c r="A42" s="5"/>
      <c r="B42" s="5"/>
      <c r="C42" s="5"/>
      <c r="D42" s="5"/>
      <c r="E42" s="6"/>
    </row>
    <row r="43" spans="1:5">
      <c r="A43" s="5" t="s">
        <v>23</v>
      </c>
      <c r="B43" s="5" t="s">
        <v>222</v>
      </c>
      <c r="C43" s="5"/>
      <c r="D43" s="5"/>
      <c r="E43" s="6" t="s">
        <v>25</v>
      </c>
    </row>
    <row r="44" spans="1:5">
      <c r="A44" s="5"/>
      <c r="B44" s="234" t="s">
        <v>223</v>
      </c>
      <c r="C44" s="234"/>
      <c r="D44" s="234"/>
      <c r="E44" s="6" t="s">
        <v>27</v>
      </c>
    </row>
    <row r="45" spans="1:5">
      <c r="A45" s="5"/>
      <c r="B45" s="5"/>
      <c r="C45" s="5"/>
      <c r="D45" s="5"/>
      <c r="E45" s="6"/>
    </row>
    <row r="46" spans="1:5">
      <c r="A46" s="5"/>
      <c r="B46" s="5"/>
      <c r="C46" s="5"/>
      <c r="D46" s="5"/>
      <c r="E46" s="6"/>
    </row>
    <row r="47" spans="1:5">
      <c r="A47" s="5" t="s">
        <v>28</v>
      </c>
      <c r="B47" s="5" t="s">
        <v>24</v>
      </c>
      <c r="C47" s="5"/>
      <c r="D47" s="5"/>
      <c r="E47" s="6" t="s">
        <v>25</v>
      </c>
    </row>
    <row r="48" spans="1:5">
      <c r="A48" s="5"/>
      <c r="B48" s="232" t="s">
        <v>26</v>
      </c>
      <c r="C48" s="232"/>
      <c r="D48" s="232"/>
      <c r="E48" s="6" t="s">
        <v>27</v>
      </c>
    </row>
    <row r="49" spans="1:5">
      <c r="A49" s="5"/>
      <c r="B49" s="5"/>
      <c r="C49" s="5"/>
      <c r="D49" s="5"/>
      <c r="E49" s="6"/>
    </row>
  </sheetData>
  <mergeCells count="13">
    <mergeCell ref="B48:D48"/>
    <mergeCell ref="A1:E1"/>
    <mergeCell ref="A2:E2"/>
    <mergeCell ref="D4:E4"/>
    <mergeCell ref="A7:E7"/>
    <mergeCell ref="A9:E9"/>
    <mergeCell ref="A30:E30"/>
    <mergeCell ref="A32:E32"/>
    <mergeCell ref="A34:E34"/>
    <mergeCell ref="A36:E36"/>
    <mergeCell ref="A41:E41"/>
    <mergeCell ref="B44:D44"/>
    <mergeCell ref="A38:E38"/>
  </mergeCells>
  <pageMargins left="0.24" right="0.21" top="0.42" bottom="0.16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H70"/>
  <sheetViews>
    <sheetView topLeftCell="A16" workbookViewId="0">
      <selection activeCell="A26" sqref="A26"/>
    </sheetView>
  </sheetViews>
  <sheetFormatPr defaultRowHeight="15"/>
  <cols>
    <col min="1" max="1" width="31.285156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09"/>
    </row>
    <row r="2" spans="1:8" ht="36" customHeight="1">
      <c r="A2" s="237" t="s">
        <v>1</v>
      </c>
      <c r="B2" s="237"/>
      <c r="C2" s="237"/>
      <c r="D2" s="237"/>
      <c r="E2" s="237"/>
      <c r="F2" s="110"/>
    </row>
    <row r="3" spans="1:8">
      <c r="A3" s="1"/>
      <c r="B3" s="1"/>
      <c r="C3" s="1"/>
      <c r="D3" s="1"/>
      <c r="E3" s="2"/>
      <c r="F3" s="2"/>
    </row>
    <row r="4" spans="1:8" ht="15" customHeight="1">
      <c r="A4" s="112" t="s">
        <v>2</v>
      </c>
      <c r="B4" s="1"/>
      <c r="C4" s="1"/>
      <c r="D4" s="238" t="s">
        <v>143</v>
      </c>
      <c r="E4" s="238"/>
      <c r="F4" s="11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.75" customHeight="1">
      <c r="A7" s="233" t="s">
        <v>269</v>
      </c>
      <c r="B7" s="233"/>
      <c r="C7" s="233"/>
      <c r="D7" s="233"/>
      <c r="E7" s="233"/>
      <c r="F7" s="112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96</v>
      </c>
      <c r="B9" s="233"/>
      <c r="C9" s="233"/>
      <c r="D9" s="233"/>
      <c r="E9" s="233"/>
      <c r="F9" s="112"/>
    </row>
    <row r="10" spans="1:8" ht="15.75" thickBot="1">
      <c r="A10" s="5"/>
      <c r="B10" s="5"/>
      <c r="C10" s="5"/>
      <c r="D10" s="5"/>
      <c r="E10" s="6"/>
      <c r="F10" s="6"/>
      <c r="H10">
        <v>382.1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3">
        <f t="shared" ref="E12:E15" si="0">D12*$H$10*12</f>
        <v>1834.08</v>
      </c>
      <c r="F12" s="38"/>
    </row>
    <row r="13" spans="1:8" ht="38.25">
      <c r="A13" s="14" t="s">
        <v>120</v>
      </c>
      <c r="B13" s="11" t="s">
        <v>107</v>
      </c>
      <c r="C13" s="11" t="s">
        <v>10</v>
      </c>
      <c r="D13" s="12">
        <v>1.05</v>
      </c>
      <c r="E13" s="13">
        <f t="shared" si="0"/>
        <v>4814.4600000000009</v>
      </c>
      <c r="F13" s="39"/>
      <c r="G13" s="116"/>
    </row>
    <row r="14" spans="1:8" ht="38.25">
      <c r="A14" s="14" t="s">
        <v>121</v>
      </c>
      <c r="B14" s="11" t="s">
        <v>14</v>
      </c>
      <c r="C14" s="11" t="s">
        <v>8</v>
      </c>
      <c r="D14" s="12">
        <v>0.6</v>
      </c>
      <c r="E14" s="13">
        <f t="shared" si="0"/>
        <v>2751.1200000000003</v>
      </c>
      <c r="F14" s="39"/>
    </row>
    <row r="15" spans="1:8" ht="51">
      <c r="A15" s="14" t="s">
        <v>11</v>
      </c>
      <c r="B15" s="11" t="s">
        <v>107</v>
      </c>
      <c r="C15" s="11" t="s">
        <v>12</v>
      </c>
      <c r="D15" s="12">
        <v>0.87</v>
      </c>
      <c r="E15" s="13">
        <f t="shared" si="0"/>
        <v>3989.1240000000003</v>
      </c>
      <c r="F15" s="39"/>
      <c r="G15" s="116"/>
    </row>
    <row r="16" spans="1:8" ht="25.5">
      <c r="A16" s="14" t="s">
        <v>35</v>
      </c>
      <c r="B16" s="11" t="s">
        <v>107</v>
      </c>
      <c r="C16" s="11" t="s">
        <v>8</v>
      </c>
      <c r="D16" s="12">
        <v>1.6</v>
      </c>
      <c r="E16" s="13">
        <f>D16*$H$10*12</f>
        <v>7336.32</v>
      </c>
      <c r="F16" s="39"/>
    </row>
    <row r="17" spans="1:7" ht="25.5">
      <c r="A17" s="14" t="s">
        <v>140</v>
      </c>
      <c r="B17" s="11" t="s">
        <v>14</v>
      </c>
      <c r="C17" s="11"/>
      <c r="D17" s="12">
        <v>1.69</v>
      </c>
      <c r="E17" s="13">
        <f t="shared" ref="E17:E24" si="1">D17*$H$10*12</f>
        <v>7748.9880000000003</v>
      </c>
      <c r="F17" s="39"/>
    </row>
    <row r="18" spans="1:7" ht="25.5">
      <c r="A18" s="14" t="s">
        <v>13</v>
      </c>
      <c r="B18" s="11" t="s">
        <v>107</v>
      </c>
      <c r="C18" s="11" t="s">
        <v>8</v>
      </c>
      <c r="D18" s="11">
        <v>4.45</v>
      </c>
      <c r="E18" s="13">
        <f t="shared" si="1"/>
        <v>20404.140000000003</v>
      </c>
      <c r="F18" s="39"/>
    </row>
    <row r="19" spans="1:7">
      <c r="A19" s="14" t="s">
        <v>29</v>
      </c>
      <c r="B19" s="11" t="s">
        <v>14</v>
      </c>
      <c r="C19" s="11" t="s">
        <v>8</v>
      </c>
      <c r="D19" s="12">
        <v>2.98</v>
      </c>
      <c r="E19" s="13">
        <f t="shared" si="1"/>
        <v>13663.896000000001</v>
      </c>
      <c r="F19" s="39"/>
    </row>
    <row r="20" spans="1:7">
      <c r="A20" s="14" t="s">
        <v>33</v>
      </c>
      <c r="B20" s="11" t="s">
        <v>107</v>
      </c>
      <c r="C20" s="11" t="s">
        <v>8</v>
      </c>
      <c r="D20" s="12">
        <v>0.52</v>
      </c>
      <c r="E20" s="13">
        <f t="shared" si="1"/>
        <v>2384.3040000000001</v>
      </c>
      <c r="F20" s="39"/>
    </row>
    <row r="21" spans="1:7" ht="25.5">
      <c r="A21" s="14" t="s">
        <v>15</v>
      </c>
      <c r="B21" s="11" t="s">
        <v>16</v>
      </c>
      <c r="C21" s="11" t="s">
        <v>8</v>
      </c>
      <c r="D21" s="12">
        <v>0.98</v>
      </c>
      <c r="E21" s="13">
        <f t="shared" si="1"/>
        <v>4493.4960000000001</v>
      </c>
      <c r="F21" s="39"/>
    </row>
    <row r="22" spans="1:7" ht="25.5">
      <c r="A22" s="14" t="s">
        <v>82</v>
      </c>
      <c r="B22" s="11" t="s">
        <v>16</v>
      </c>
      <c r="C22" s="11" t="s">
        <v>8</v>
      </c>
      <c r="D22" s="83">
        <v>0.45</v>
      </c>
      <c r="E22" s="13">
        <f t="shared" si="1"/>
        <v>2063.34</v>
      </c>
      <c r="F22" s="39"/>
    </row>
    <row r="23" spans="1:7" ht="25.5">
      <c r="A23" s="14" t="s">
        <v>18</v>
      </c>
      <c r="B23" s="11" t="s">
        <v>16</v>
      </c>
      <c r="C23" s="11" t="s">
        <v>8</v>
      </c>
      <c r="D23" s="11">
        <v>0.35</v>
      </c>
      <c r="E23" s="13">
        <f t="shared" si="1"/>
        <v>1604.8200000000002</v>
      </c>
      <c r="F23" s="39"/>
      <c r="G23" s="116"/>
    </row>
    <row r="24" spans="1:7" ht="25.5">
      <c r="A24" s="14" t="s">
        <v>19</v>
      </c>
      <c r="B24" s="11" t="s">
        <v>14</v>
      </c>
      <c r="C24" s="11" t="s">
        <v>8</v>
      </c>
      <c r="D24" s="11">
        <v>1.61</v>
      </c>
      <c r="E24" s="13">
        <f t="shared" si="1"/>
        <v>7382.1720000000005</v>
      </c>
      <c r="F24" s="39"/>
      <c r="G24" s="116"/>
    </row>
    <row r="25" spans="1:7" ht="25.5">
      <c r="A25" s="21" t="s">
        <v>297</v>
      </c>
      <c r="B25" s="22"/>
      <c r="C25" s="11" t="s">
        <v>126</v>
      </c>
      <c r="D25" s="22"/>
      <c r="E25" s="13">
        <v>5070</v>
      </c>
      <c r="F25" s="39"/>
    </row>
    <row r="26" spans="1:7" ht="25.5">
      <c r="A26" s="14" t="s">
        <v>136</v>
      </c>
      <c r="B26" s="22"/>
      <c r="C26" s="11" t="s">
        <v>126</v>
      </c>
      <c r="D26" s="22"/>
      <c r="E26" s="23">
        <v>3600</v>
      </c>
      <c r="F26" s="39"/>
    </row>
    <row r="27" spans="1:7" ht="19.5" thickBot="1">
      <c r="A27" s="16" t="s">
        <v>32</v>
      </c>
      <c r="B27" s="17"/>
      <c r="C27" s="17"/>
      <c r="D27" s="84"/>
      <c r="E27" s="115">
        <f>SUM(E12:E26)</f>
        <v>89140.260000000009</v>
      </c>
      <c r="F27" s="40"/>
      <c r="G27" s="116"/>
    </row>
    <row r="28" spans="1:7">
      <c r="A28" s="5"/>
      <c r="B28" s="5"/>
      <c r="C28" s="5"/>
      <c r="D28" s="5"/>
      <c r="E28" s="6"/>
      <c r="F28" s="6"/>
    </row>
    <row r="29" spans="1:7" ht="33" customHeight="1">
      <c r="A29" s="233" t="s">
        <v>373</v>
      </c>
      <c r="B29" s="233"/>
      <c r="C29" s="233"/>
      <c r="D29" s="233"/>
      <c r="E29" s="233"/>
      <c r="F29" s="112"/>
    </row>
    <row r="30" spans="1:7">
      <c r="A30" s="5"/>
      <c r="B30" s="5"/>
      <c r="C30" s="5"/>
      <c r="D30" s="5"/>
      <c r="E30" s="6"/>
      <c r="F30" s="6"/>
    </row>
    <row r="31" spans="1:7" ht="32.25" customHeight="1">
      <c r="A31" s="233" t="s">
        <v>270</v>
      </c>
      <c r="B31" s="233"/>
      <c r="C31" s="233"/>
      <c r="D31" s="233"/>
      <c r="E31" s="233"/>
      <c r="F31" s="112"/>
    </row>
    <row r="32" spans="1:7">
      <c r="A32" s="5"/>
      <c r="B32" s="5"/>
      <c r="C32" s="5"/>
      <c r="D32" s="5"/>
      <c r="E32" s="6"/>
      <c r="F32" s="6"/>
    </row>
    <row r="33" spans="1:6" ht="29.25" customHeight="1">
      <c r="A33" s="233" t="s">
        <v>99</v>
      </c>
      <c r="B33" s="233"/>
      <c r="C33" s="233"/>
      <c r="D33" s="233"/>
      <c r="E33" s="233"/>
      <c r="F33" s="113"/>
    </row>
    <row r="34" spans="1:6">
      <c r="A34" s="137"/>
      <c r="B34" s="137"/>
      <c r="C34" s="137"/>
      <c r="D34" s="137"/>
      <c r="E34" s="137"/>
      <c r="F34" s="6"/>
    </row>
    <row r="35" spans="1:6" ht="28.5" customHeight="1">
      <c r="A35" s="233" t="s">
        <v>21</v>
      </c>
      <c r="B35" s="233"/>
      <c r="C35" s="233"/>
      <c r="D35" s="233"/>
      <c r="E35" s="233"/>
      <c r="F35" s="112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35" t="s">
        <v>22</v>
      </c>
      <c r="B38" s="235"/>
      <c r="C38" s="235"/>
      <c r="D38" s="235"/>
      <c r="E38" s="235"/>
      <c r="F38" s="114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222</v>
      </c>
      <c r="C40" s="5"/>
      <c r="D40" s="5"/>
      <c r="E40" s="6" t="s">
        <v>25</v>
      </c>
      <c r="F40" s="6"/>
    </row>
    <row r="41" spans="1:6">
      <c r="A41" s="5"/>
      <c r="B41" s="234" t="s">
        <v>223</v>
      </c>
      <c r="C41" s="234"/>
      <c r="D41" s="234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  <c r="F44" s="6"/>
    </row>
    <row r="45" spans="1:6">
      <c r="A45" s="5"/>
      <c r="B45" s="232" t="s">
        <v>26</v>
      </c>
      <c r="C45" s="232"/>
      <c r="D45" s="232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  <row r="70" spans="1:1">
      <c r="A70" t="s">
        <v>105</v>
      </c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H75"/>
  <sheetViews>
    <sheetView topLeftCell="A10" workbookViewId="0">
      <selection activeCell="F16" sqref="F16:H1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13.8554687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09"/>
    </row>
    <row r="2" spans="1:8" ht="36" customHeight="1">
      <c r="A2" s="237" t="s">
        <v>1</v>
      </c>
      <c r="B2" s="237"/>
      <c r="C2" s="237"/>
      <c r="D2" s="237"/>
      <c r="E2" s="237"/>
      <c r="F2" s="110"/>
    </row>
    <row r="3" spans="1:8">
      <c r="A3" s="1"/>
      <c r="B3" s="1"/>
      <c r="C3" s="1"/>
      <c r="D3" s="1"/>
      <c r="E3" s="2"/>
      <c r="F3" s="2"/>
    </row>
    <row r="4" spans="1:8" ht="15" customHeight="1">
      <c r="A4" s="112" t="s">
        <v>2</v>
      </c>
      <c r="B4" s="1"/>
      <c r="C4" s="1"/>
      <c r="D4" s="238" t="s">
        <v>143</v>
      </c>
      <c r="E4" s="238"/>
      <c r="F4" s="11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90" customHeight="1">
      <c r="A7" s="233" t="s">
        <v>271</v>
      </c>
      <c r="B7" s="233"/>
      <c r="C7" s="233"/>
      <c r="D7" s="233"/>
      <c r="E7" s="233"/>
      <c r="F7" s="112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97</v>
      </c>
      <c r="B9" s="233"/>
      <c r="C9" s="233"/>
      <c r="D9" s="233"/>
      <c r="E9" s="233"/>
      <c r="F9" s="112"/>
    </row>
    <row r="10" spans="1:8" ht="15.75" thickBot="1">
      <c r="A10" s="5"/>
      <c r="B10" s="5"/>
      <c r="C10" s="5"/>
      <c r="D10" s="5"/>
      <c r="E10" s="6"/>
      <c r="F10" s="6"/>
      <c r="H10">
        <v>214.7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219" t="s">
        <v>114</v>
      </c>
      <c r="C12" s="11" t="s">
        <v>8</v>
      </c>
      <c r="D12" s="15">
        <v>0.4</v>
      </c>
      <c r="E12" s="13">
        <f t="shared" ref="E12:E14" si="0">D12*$H$10*12</f>
        <v>1030.56</v>
      </c>
      <c r="F12" s="38"/>
    </row>
    <row r="13" spans="1:8" ht="48">
      <c r="A13" s="175" t="s">
        <v>130</v>
      </c>
      <c r="B13" s="219" t="s">
        <v>114</v>
      </c>
      <c r="C13" s="11" t="s">
        <v>8</v>
      </c>
      <c r="D13" s="15">
        <v>0.52</v>
      </c>
      <c r="E13" s="13">
        <f t="shared" si="0"/>
        <v>1339.7279999999998</v>
      </c>
      <c r="F13" s="38"/>
    </row>
    <row r="14" spans="1:8" ht="38.25">
      <c r="A14" s="14" t="s">
        <v>120</v>
      </c>
      <c r="B14" s="220" t="s">
        <v>107</v>
      </c>
      <c r="C14" s="11" t="s">
        <v>10</v>
      </c>
      <c r="D14" s="12">
        <v>0.93</v>
      </c>
      <c r="E14" s="13">
        <f t="shared" si="0"/>
        <v>2396.0519999999997</v>
      </c>
      <c r="F14" s="39"/>
      <c r="G14" s="116"/>
    </row>
    <row r="15" spans="1:8" ht="38.25">
      <c r="A15" s="14" t="s">
        <v>121</v>
      </c>
      <c r="B15" s="220" t="s">
        <v>107</v>
      </c>
      <c r="C15" s="11" t="s">
        <v>8</v>
      </c>
      <c r="D15" s="12">
        <v>0.6</v>
      </c>
      <c r="E15" s="13">
        <f>D15*$H$10*12</f>
        <v>1545.84</v>
      </c>
      <c r="F15" s="39"/>
    </row>
    <row r="16" spans="1:8" ht="51">
      <c r="A16" s="14" t="s">
        <v>11</v>
      </c>
      <c r="B16" s="220" t="s">
        <v>107</v>
      </c>
      <c r="C16" s="11" t="s">
        <v>12</v>
      </c>
      <c r="D16" s="12">
        <v>0.22</v>
      </c>
      <c r="E16" s="13">
        <v>579.57000000000005</v>
      </c>
      <c r="F16" s="39"/>
      <c r="G16" s="116"/>
    </row>
    <row r="17" spans="1:7">
      <c r="A17" s="14" t="s">
        <v>29</v>
      </c>
      <c r="B17" s="220" t="s">
        <v>14</v>
      </c>
      <c r="C17" s="11" t="s">
        <v>8</v>
      </c>
      <c r="D17" s="12">
        <v>3.18</v>
      </c>
      <c r="E17" s="13">
        <f t="shared" ref="E17:E22" si="1">D17*$H$10*12</f>
        <v>8192.9519999999993</v>
      </c>
      <c r="F17" s="39"/>
    </row>
    <row r="18" spans="1:7">
      <c r="A18" s="14" t="s">
        <v>33</v>
      </c>
      <c r="B18" s="220" t="s">
        <v>107</v>
      </c>
      <c r="C18" s="11" t="s">
        <v>8</v>
      </c>
      <c r="D18" s="12">
        <v>0.18</v>
      </c>
      <c r="E18" s="13">
        <f t="shared" si="1"/>
        <v>463.75199999999995</v>
      </c>
      <c r="F18" s="39"/>
    </row>
    <row r="19" spans="1:7" ht="25.5">
      <c r="A19" s="14" t="s">
        <v>15</v>
      </c>
      <c r="B19" s="220" t="s">
        <v>16</v>
      </c>
      <c r="C19" s="11" t="s">
        <v>8</v>
      </c>
      <c r="D19" s="12">
        <v>0.98</v>
      </c>
      <c r="E19" s="13">
        <f t="shared" si="1"/>
        <v>2524.8719999999998</v>
      </c>
      <c r="F19" s="39"/>
    </row>
    <row r="20" spans="1:7" ht="25.5">
      <c r="A20" s="14" t="s">
        <v>104</v>
      </c>
      <c r="B20" s="220" t="s">
        <v>16</v>
      </c>
      <c r="C20" s="11" t="s">
        <v>8</v>
      </c>
      <c r="D20" s="83">
        <v>1.69</v>
      </c>
      <c r="E20" s="13">
        <f t="shared" si="1"/>
        <v>4354.116</v>
      </c>
      <c r="F20" s="39"/>
      <c r="G20" s="116"/>
    </row>
    <row r="21" spans="1:7" ht="25.5">
      <c r="A21" s="14" t="s">
        <v>18</v>
      </c>
      <c r="B21" s="220" t="s">
        <v>16</v>
      </c>
      <c r="C21" s="11" t="s">
        <v>8</v>
      </c>
      <c r="D21" s="11">
        <v>0.35</v>
      </c>
      <c r="E21" s="13">
        <f t="shared" si="1"/>
        <v>901.74</v>
      </c>
      <c r="F21" s="39"/>
      <c r="G21" s="116"/>
    </row>
    <row r="22" spans="1:7" ht="25.5">
      <c r="A22" s="14" t="s">
        <v>19</v>
      </c>
      <c r="B22" s="220" t="s">
        <v>14</v>
      </c>
      <c r="C22" s="11" t="s">
        <v>8</v>
      </c>
      <c r="D22" s="11">
        <v>1.61</v>
      </c>
      <c r="E22" s="13">
        <f t="shared" si="1"/>
        <v>4148.0040000000008</v>
      </c>
      <c r="F22" s="39"/>
      <c r="G22" s="116"/>
    </row>
    <row r="23" spans="1:7" ht="25.5">
      <c r="A23" s="21" t="s">
        <v>129</v>
      </c>
      <c r="B23" s="219" t="s">
        <v>114</v>
      </c>
      <c r="C23" s="22"/>
      <c r="D23" s="22"/>
      <c r="E23" s="23">
        <f>36766.85/1000*H10/2</f>
        <v>3946.9213474999997</v>
      </c>
      <c r="F23" s="39"/>
      <c r="G23" s="116"/>
    </row>
    <row r="24" spans="1:7" ht="25.5">
      <c r="A24" s="21" t="s">
        <v>297</v>
      </c>
      <c r="B24" s="22"/>
      <c r="C24" s="11" t="s">
        <v>126</v>
      </c>
      <c r="D24" s="22"/>
      <c r="E24" s="23">
        <v>3510</v>
      </c>
      <c r="F24" s="39"/>
      <c r="G24" s="116"/>
    </row>
    <row r="25" spans="1:7" ht="19.5" thickBot="1">
      <c r="A25" s="16" t="s">
        <v>32</v>
      </c>
      <c r="B25" s="17"/>
      <c r="C25" s="17"/>
      <c r="D25" s="84"/>
      <c r="E25" s="115">
        <f>SUM(E12:E24)</f>
        <v>34934.107347500001</v>
      </c>
      <c r="F25" s="40"/>
      <c r="G25" s="116"/>
    </row>
    <row r="26" spans="1:7">
      <c r="A26" s="5"/>
      <c r="B26" s="5"/>
      <c r="C26" s="5"/>
      <c r="D26" s="5"/>
      <c r="E26" s="6"/>
      <c r="F26" s="6"/>
    </row>
    <row r="27" spans="1:7" ht="33" customHeight="1">
      <c r="A27" s="233" t="s">
        <v>374</v>
      </c>
      <c r="B27" s="233"/>
      <c r="C27" s="233"/>
      <c r="D27" s="233"/>
      <c r="E27" s="233"/>
      <c r="F27" s="112"/>
    </row>
    <row r="28" spans="1:7">
      <c r="A28" s="5"/>
      <c r="B28" s="5"/>
      <c r="C28" s="5"/>
      <c r="D28" s="5"/>
      <c r="E28" s="6"/>
      <c r="F28" s="6"/>
    </row>
    <row r="29" spans="1:7" ht="32.25" customHeight="1">
      <c r="A29" s="233" t="s">
        <v>272</v>
      </c>
      <c r="B29" s="233"/>
      <c r="C29" s="233"/>
      <c r="D29" s="233"/>
      <c r="E29" s="233"/>
      <c r="F29" s="112"/>
    </row>
    <row r="30" spans="1:7">
      <c r="A30" s="5"/>
      <c r="B30" s="5"/>
      <c r="C30" s="5"/>
      <c r="D30" s="5"/>
      <c r="E30" s="6"/>
      <c r="F30" s="6"/>
    </row>
    <row r="31" spans="1:7" ht="33" customHeight="1">
      <c r="A31" s="233" t="s">
        <v>99</v>
      </c>
      <c r="B31" s="233"/>
      <c r="C31" s="233"/>
      <c r="D31" s="233"/>
      <c r="E31" s="233"/>
      <c r="F31" s="113"/>
    </row>
    <row r="32" spans="1:7">
      <c r="A32" s="137"/>
      <c r="B32" s="137"/>
      <c r="C32" s="137"/>
      <c r="D32" s="137"/>
      <c r="E32" s="137"/>
      <c r="F32" s="6"/>
    </row>
    <row r="33" spans="1:6" ht="28.5" customHeight="1">
      <c r="A33" s="233" t="s">
        <v>21</v>
      </c>
      <c r="B33" s="233"/>
      <c r="C33" s="233"/>
      <c r="D33" s="233"/>
      <c r="E33" s="233"/>
      <c r="F33" s="112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35" t="s">
        <v>22</v>
      </c>
      <c r="B36" s="235"/>
      <c r="C36" s="235"/>
      <c r="D36" s="235"/>
      <c r="E36" s="235"/>
      <c r="F36" s="114"/>
    </row>
    <row r="37" spans="1:6">
      <c r="A37" s="5"/>
      <c r="B37" s="5"/>
      <c r="C37" s="5"/>
      <c r="D37" s="5"/>
      <c r="E37" s="6"/>
      <c r="F37" s="6"/>
    </row>
    <row r="38" spans="1:6">
      <c r="A38" s="5" t="s">
        <v>23</v>
      </c>
      <c r="B38" s="5" t="s">
        <v>222</v>
      </c>
      <c r="C38" s="5"/>
      <c r="D38" s="5"/>
      <c r="E38" s="6" t="s">
        <v>25</v>
      </c>
      <c r="F38" s="6"/>
    </row>
    <row r="39" spans="1:6">
      <c r="A39" s="5"/>
      <c r="B39" s="234" t="s">
        <v>223</v>
      </c>
      <c r="C39" s="234"/>
      <c r="D39" s="234"/>
      <c r="E39" s="6" t="s">
        <v>27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28</v>
      </c>
      <c r="B42" s="5" t="s">
        <v>24</v>
      </c>
      <c r="C42" s="5"/>
      <c r="D42" s="5"/>
      <c r="E42" s="6" t="s">
        <v>25</v>
      </c>
      <c r="F42" s="6"/>
    </row>
    <row r="43" spans="1:6">
      <c r="A43" s="5"/>
      <c r="B43" s="232" t="s">
        <v>26</v>
      </c>
      <c r="C43" s="232"/>
      <c r="D43" s="232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75" spans="1:1">
      <c r="A75" t="s">
        <v>105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10" workbookViewId="0">
      <selection activeCell="A30" sqref="A30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109"/>
    </row>
    <row r="2" spans="1:8" ht="36" customHeight="1">
      <c r="A2" s="237" t="s">
        <v>1</v>
      </c>
      <c r="B2" s="237"/>
      <c r="C2" s="237"/>
      <c r="D2" s="237"/>
      <c r="E2" s="237"/>
      <c r="F2" s="110"/>
    </row>
    <row r="3" spans="1:8">
      <c r="A3" s="1"/>
      <c r="B3" s="1"/>
      <c r="C3" s="1"/>
      <c r="D3" s="1"/>
      <c r="E3" s="2"/>
      <c r="F3" s="2"/>
    </row>
    <row r="4" spans="1:8" ht="15" customHeight="1">
      <c r="A4" s="112" t="s">
        <v>2</v>
      </c>
      <c r="B4" s="1"/>
      <c r="C4" s="1"/>
      <c r="D4" s="238" t="s">
        <v>143</v>
      </c>
      <c r="E4" s="238"/>
      <c r="F4" s="11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89.25" customHeight="1">
      <c r="A7" s="233" t="s">
        <v>273</v>
      </c>
      <c r="B7" s="233"/>
      <c r="C7" s="233"/>
      <c r="D7" s="233"/>
      <c r="E7" s="233"/>
      <c r="F7" s="112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98</v>
      </c>
      <c r="B9" s="233"/>
      <c r="C9" s="233"/>
      <c r="D9" s="233"/>
      <c r="E9" s="233"/>
      <c r="F9" s="112"/>
    </row>
    <row r="10" spans="1:8" ht="15.75" thickBot="1">
      <c r="A10" s="5"/>
      <c r="B10" s="5"/>
      <c r="C10" s="5"/>
      <c r="D10" s="5"/>
      <c r="E10" s="6"/>
      <c r="F10" s="6"/>
      <c r="H10">
        <v>498.1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0.2</v>
      </c>
      <c r="E12" s="13">
        <f t="shared" ref="E12:E14" si="0">D12*$H$10*12</f>
        <v>1195.44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0.26</v>
      </c>
      <c r="E13" s="13">
        <f t="shared" si="0"/>
        <v>1554.0720000000001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0.75</v>
      </c>
      <c r="E14" s="13">
        <f t="shared" si="0"/>
        <v>4482.9000000000005</v>
      </c>
      <c r="F14" s="39"/>
      <c r="G14" s="116"/>
    </row>
    <row r="15" spans="1:8" ht="51">
      <c r="A15" s="14" t="s">
        <v>34</v>
      </c>
      <c r="B15" s="11" t="s">
        <v>107</v>
      </c>
      <c r="C15" s="11" t="s">
        <v>8</v>
      </c>
      <c r="D15" s="12">
        <v>0.3</v>
      </c>
      <c r="E15" s="13">
        <f>D15*$H$10*12</f>
        <v>1793.16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0.09</v>
      </c>
      <c r="E16" s="13">
        <f t="shared" ref="E16:E23" si="1">D16*$H$10*12</f>
        <v>537.94799999999998</v>
      </c>
      <c r="F16" s="39"/>
      <c r="G16" s="116"/>
    </row>
    <row r="17" spans="1:7" ht="42" customHeight="1">
      <c r="A17" s="14" t="s">
        <v>13</v>
      </c>
      <c r="B17" s="11" t="s">
        <v>107</v>
      </c>
      <c r="C17" s="11" t="s">
        <v>8</v>
      </c>
      <c r="D17" s="11">
        <v>5.91</v>
      </c>
      <c r="E17" s="13">
        <f t="shared" si="1"/>
        <v>35325.252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1"/>
        <v>19007.495999999999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0.16</v>
      </c>
      <c r="E19" s="13">
        <f t="shared" si="1"/>
        <v>956.35200000000009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1"/>
        <v>5857.6560000000009</v>
      </c>
      <c r="F20" s="39"/>
    </row>
    <row r="21" spans="1:7" ht="25.5">
      <c r="A21" s="14" t="s">
        <v>104</v>
      </c>
      <c r="B21" s="11" t="s">
        <v>16</v>
      </c>
      <c r="C21" s="11" t="s">
        <v>8</v>
      </c>
      <c r="D21" s="83">
        <v>1.69</v>
      </c>
      <c r="E21" s="13">
        <f t="shared" si="1"/>
        <v>10101.468000000001</v>
      </c>
      <c r="F21" s="39"/>
      <c r="G21" s="116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1"/>
        <v>2092.02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1.61</v>
      </c>
      <c r="E23" s="13">
        <f t="shared" si="1"/>
        <v>9623.2920000000013</v>
      </c>
      <c r="F23" s="39"/>
      <c r="G23" s="116"/>
    </row>
    <row r="24" spans="1:7" ht="25.5">
      <c r="A24" s="14" t="s">
        <v>136</v>
      </c>
      <c r="B24" s="22"/>
      <c r="C24" s="11" t="s">
        <v>126</v>
      </c>
      <c r="D24" s="22"/>
      <c r="E24" s="23">
        <v>4500</v>
      </c>
      <c r="F24" s="39"/>
    </row>
    <row r="25" spans="1:7" ht="25.5">
      <c r="A25" s="21" t="s">
        <v>297</v>
      </c>
      <c r="B25" s="22"/>
      <c r="C25" s="11" t="s">
        <v>126</v>
      </c>
      <c r="D25" s="22"/>
      <c r="E25" s="23">
        <v>4758</v>
      </c>
      <c r="F25" s="39"/>
    </row>
    <row r="26" spans="1:7">
      <c r="A26" s="21" t="s">
        <v>375</v>
      </c>
      <c r="B26" s="22"/>
      <c r="C26" s="11" t="s">
        <v>126</v>
      </c>
      <c r="D26" s="22"/>
      <c r="E26" s="23">
        <v>1495</v>
      </c>
      <c r="F26" s="39"/>
    </row>
    <row r="27" spans="1:7" ht="19.5" thickBot="1">
      <c r="A27" s="16" t="s">
        <v>32</v>
      </c>
      <c r="B27" s="17"/>
      <c r="C27" s="17"/>
      <c r="D27" s="84"/>
      <c r="E27" s="115">
        <f>SUM(E12:E26)</f>
        <v>103280.05600000001</v>
      </c>
      <c r="F27" s="40"/>
      <c r="G27" s="116"/>
    </row>
    <row r="28" spans="1:7">
      <c r="A28" s="5"/>
      <c r="B28" s="5"/>
      <c r="C28" s="5"/>
      <c r="D28" s="5"/>
      <c r="E28" s="6"/>
      <c r="F28" s="6"/>
    </row>
    <row r="29" spans="1:7" ht="32.25" customHeight="1">
      <c r="A29" s="233" t="s">
        <v>376</v>
      </c>
      <c r="B29" s="233"/>
      <c r="C29" s="233"/>
      <c r="D29" s="233"/>
      <c r="E29" s="233"/>
      <c r="F29" s="112"/>
    </row>
    <row r="30" spans="1:7">
      <c r="A30" s="5"/>
      <c r="B30" s="5"/>
      <c r="C30" s="5"/>
      <c r="D30" s="5"/>
      <c r="E30" s="6"/>
      <c r="F30" s="6"/>
    </row>
    <row r="31" spans="1:7" ht="32.25" customHeight="1">
      <c r="A31" s="233" t="s">
        <v>274</v>
      </c>
      <c r="B31" s="233"/>
      <c r="C31" s="233"/>
      <c r="D31" s="233"/>
      <c r="E31" s="233"/>
      <c r="F31" s="112"/>
    </row>
    <row r="32" spans="1:7">
      <c r="A32" s="5"/>
      <c r="B32" s="5"/>
      <c r="C32" s="5"/>
      <c r="D32" s="5"/>
      <c r="E32" s="6"/>
      <c r="F32" s="6"/>
    </row>
    <row r="33" spans="1:6" ht="32.25" customHeight="1">
      <c r="A33" s="233" t="s">
        <v>99</v>
      </c>
      <c r="B33" s="233"/>
      <c r="C33" s="233"/>
      <c r="D33" s="233"/>
      <c r="E33" s="233"/>
      <c r="F33" s="113"/>
    </row>
    <row r="34" spans="1:6">
      <c r="A34" s="137"/>
      <c r="B34" s="137"/>
      <c r="C34" s="137"/>
      <c r="D34" s="137"/>
      <c r="E34" s="137"/>
      <c r="F34" s="6"/>
    </row>
    <row r="35" spans="1:6" ht="28.5" customHeight="1">
      <c r="A35" s="233" t="s">
        <v>21</v>
      </c>
      <c r="B35" s="233"/>
      <c r="C35" s="233"/>
      <c r="D35" s="233"/>
      <c r="E35" s="233"/>
      <c r="F35" s="112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35" t="s">
        <v>22</v>
      </c>
      <c r="B38" s="235"/>
      <c r="C38" s="235"/>
      <c r="D38" s="235"/>
      <c r="E38" s="235"/>
      <c r="F38" s="114"/>
    </row>
    <row r="39" spans="1:6">
      <c r="A39" s="5"/>
      <c r="B39" s="5"/>
      <c r="C39" s="5"/>
      <c r="D39" s="5"/>
      <c r="E39" s="6"/>
      <c r="F39" s="6"/>
    </row>
    <row r="40" spans="1:6">
      <c r="A40" s="5" t="s">
        <v>23</v>
      </c>
      <c r="B40" s="5" t="s">
        <v>222</v>
      </c>
      <c r="C40" s="5"/>
      <c r="D40" s="5"/>
      <c r="E40" s="6" t="s">
        <v>25</v>
      </c>
      <c r="F40" s="6"/>
    </row>
    <row r="41" spans="1:6">
      <c r="A41" s="5"/>
      <c r="B41" s="234" t="s">
        <v>223</v>
      </c>
      <c r="C41" s="234"/>
      <c r="D41" s="234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  <c r="F44" s="6"/>
    </row>
    <row r="45" spans="1:6">
      <c r="A45" s="5"/>
      <c r="B45" s="232" t="s">
        <v>26</v>
      </c>
      <c r="C45" s="232"/>
      <c r="D45" s="232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6"/>
  <sheetViews>
    <sheetView topLeftCell="A16" workbookViewId="0">
      <selection activeCell="A25" sqref="A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29"/>
    </row>
    <row r="2" spans="1:8" ht="36" customHeight="1">
      <c r="A2" s="237" t="s">
        <v>1</v>
      </c>
      <c r="B2" s="237"/>
      <c r="C2" s="237"/>
      <c r="D2" s="237"/>
      <c r="E2" s="237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238" t="s">
        <v>143</v>
      </c>
      <c r="E4" s="238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162</v>
      </c>
      <c r="B7" s="233"/>
      <c r="C7" s="233"/>
      <c r="D7" s="233"/>
      <c r="E7" s="233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38</v>
      </c>
      <c r="B9" s="233"/>
      <c r="C9" s="233"/>
      <c r="D9" s="233"/>
      <c r="E9" s="233"/>
      <c r="F9" s="26"/>
    </row>
    <row r="10" spans="1:8" ht="15.75" thickBot="1">
      <c r="A10" s="5"/>
      <c r="B10" s="5"/>
      <c r="C10" s="5"/>
      <c r="D10" s="5"/>
      <c r="E10" s="6"/>
      <c r="F10" s="6"/>
      <c r="H10">
        <v>481.7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51">
      <c r="A12" s="14" t="s">
        <v>9</v>
      </c>
      <c r="B12" s="11" t="s">
        <v>107</v>
      </c>
      <c r="C12" s="11" t="s">
        <v>10</v>
      </c>
      <c r="D12" s="12">
        <v>1.1599999999999999</v>
      </c>
      <c r="E12" s="13">
        <f>D12*12*$H$10</f>
        <v>6705.2639999999992</v>
      </c>
      <c r="F12" s="39"/>
    </row>
    <row r="13" spans="1:8" ht="51">
      <c r="A13" s="14" t="s">
        <v>34</v>
      </c>
      <c r="B13" s="11" t="s">
        <v>14</v>
      </c>
      <c r="C13" s="11" t="s">
        <v>8</v>
      </c>
      <c r="D13" s="12">
        <v>0.6</v>
      </c>
      <c r="E13" s="13">
        <f t="shared" ref="E13:E24" si="0">D13*12*$H$10</f>
        <v>3468.24</v>
      </c>
      <c r="F13" s="39"/>
    </row>
    <row r="14" spans="1:8" ht="48">
      <c r="A14" s="175" t="s">
        <v>130</v>
      </c>
      <c r="B14" s="11" t="s">
        <v>133</v>
      </c>
      <c r="C14" s="11" t="s">
        <v>8</v>
      </c>
      <c r="D14" s="12">
        <v>0.52</v>
      </c>
      <c r="E14" s="13">
        <f t="shared" si="0"/>
        <v>3005.808</v>
      </c>
      <c r="F14" s="39"/>
    </row>
    <row r="15" spans="1:8" ht="51" customHeight="1">
      <c r="A15" s="175" t="s">
        <v>113</v>
      </c>
      <c r="B15" s="11" t="s">
        <v>133</v>
      </c>
      <c r="C15" s="11" t="s">
        <v>8</v>
      </c>
      <c r="D15" s="12">
        <v>0.4</v>
      </c>
      <c r="E15" s="13">
        <f t="shared" si="0"/>
        <v>2312.1600000000003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0.61</v>
      </c>
      <c r="E16" s="13">
        <f t="shared" si="0"/>
        <v>3526.0439999999999</v>
      </c>
      <c r="F16" s="39"/>
      <c r="G16" s="116"/>
    </row>
    <row r="17" spans="1:7" ht="42" customHeight="1">
      <c r="A17" s="14" t="s">
        <v>13</v>
      </c>
      <c r="B17" s="11" t="s">
        <v>107</v>
      </c>
      <c r="C17" s="11" t="s">
        <v>8</v>
      </c>
      <c r="D17" s="11">
        <v>5.86</v>
      </c>
      <c r="E17" s="13">
        <f t="shared" si="0"/>
        <v>33873.144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3.18</v>
      </c>
      <c r="E18" s="13">
        <f t="shared" si="0"/>
        <v>18381.672000000002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0.36</v>
      </c>
      <c r="E19" s="13">
        <f t="shared" si="0"/>
        <v>2080.944</v>
      </c>
      <c r="F19" s="39"/>
    </row>
    <row r="20" spans="1:7" ht="25.5">
      <c r="A20" s="14" t="s">
        <v>15</v>
      </c>
      <c r="B20" s="11" t="s">
        <v>16</v>
      </c>
      <c r="C20" s="11" t="s">
        <v>8</v>
      </c>
      <c r="D20" s="12">
        <v>0.98</v>
      </c>
      <c r="E20" s="13">
        <f t="shared" si="0"/>
        <v>5664.7919999999995</v>
      </c>
      <c r="F20" s="39"/>
    </row>
    <row r="21" spans="1:7" ht="25.5">
      <c r="A21" s="14" t="s">
        <v>17</v>
      </c>
      <c r="B21" s="11" t="s">
        <v>16</v>
      </c>
      <c r="C21" s="11" t="s">
        <v>8</v>
      </c>
      <c r="D21" s="15">
        <v>0.41</v>
      </c>
      <c r="E21" s="13">
        <f t="shared" si="0"/>
        <v>2369.9639999999999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0.35</v>
      </c>
      <c r="E22" s="13">
        <f t="shared" si="0"/>
        <v>2023.1399999999996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1.1000000000000001</v>
      </c>
      <c r="E23" s="13">
        <f t="shared" si="0"/>
        <v>6358.4400000000005</v>
      </c>
      <c r="F23" s="39"/>
      <c r="G23" s="116"/>
    </row>
    <row r="24" spans="1:7" ht="25.5">
      <c r="A24" s="21" t="s">
        <v>128</v>
      </c>
      <c r="B24" s="22" t="s">
        <v>14</v>
      </c>
      <c r="C24" s="11" t="s">
        <v>8</v>
      </c>
      <c r="D24" s="22">
        <v>1.63</v>
      </c>
      <c r="E24" s="13">
        <f t="shared" si="0"/>
        <v>9422.0519999999997</v>
      </c>
      <c r="F24" s="39"/>
    </row>
    <row r="25" spans="1:7" ht="25.5">
      <c r="A25" s="21" t="s">
        <v>136</v>
      </c>
      <c r="B25" s="22"/>
      <c r="C25" s="22" t="s">
        <v>126</v>
      </c>
      <c r="D25" s="22"/>
      <c r="E25" s="23">
        <v>5500</v>
      </c>
      <c r="F25" s="39"/>
    </row>
    <row r="26" spans="1:7" ht="25.5">
      <c r="A26" s="21" t="s">
        <v>297</v>
      </c>
      <c r="B26" s="22"/>
      <c r="C26" s="22" t="s">
        <v>126</v>
      </c>
      <c r="D26" s="22"/>
      <c r="E26" s="143">
        <v>5391</v>
      </c>
      <c r="F26" s="39"/>
    </row>
    <row r="27" spans="1:7" ht="19.5" thickBot="1">
      <c r="A27" s="16" t="s">
        <v>32</v>
      </c>
      <c r="B27" s="17"/>
      <c r="C27" s="17"/>
      <c r="D27" s="18"/>
      <c r="E27" s="115">
        <f>SUM(E12:E26)</f>
        <v>110082.664</v>
      </c>
      <c r="F27" s="40"/>
      <c r="G27" s="116"/>
    </row>
    <row r="28" spans="1:7">
      <c r="A28" s="5"/>
      <c r="B28" s="5"/>
      <c r="C28" s="5"/>
      <c r="D28" s="5"/>
      <c r="E28" s="6"/>
      <c r="F28" s="6"/>
    </row>
    <row r="29" spans="1:7" ht="32.25" customHeight="1">
      <c r="A29" s="233" t="s">
        <v>304</v>
      </c>
      <c r="B29" s="233"/>
      <c r="C29" s="233"/>
      <c r="D29" s="233"/>
      <c r="E29" s="233"/>
      <c r="F29" s="26"/>
    </row>
    <row r="30" spans="1:7">
      <c r="A30" s="138"/>
      <c r="B30" s="138"/>
      <c r="C30" s="138"/>
      <c r="D30" s="138"/>
      <c r="E30" s="139"/>
      <c r="F30" s="6"/>
    </row>
    <row r="31" spans="1:7" ht="33" customHeight="1">
      <c r="A31" s="233" t="s">
        <v>163</v>
      </c>
      <c r="B31" s="233"/>
      <c r="C31" s="233"/>
      <c r="D31" s="233"/>
      <c r="E31" s="233"/>
      <c r="F31" s="26"/>
    </row>
    <row r="32" spans="1:7">
      <c r="A32" s="118"/>
      <c r="B32" s="118"/>
      <c r="C32" s="118"/>
      <c r="D32" s="118"/>
      <c r="E32" s="118"/>
      <c r="F32" s="6"/>
    </row>
    <row r="33" spans="1:6" ht="33" customHeight="1">
      <c r="A33" s="233" t="s">
        <v>99</v>
      </c>
      <c r="B33" s="233"/>
      <c r="C33" s="233"/>
      <c r="D33" s="233"/>
      <c r="E33" s="233"/>
      <c r="F33" s="27"/>
    </row>
    <row r="34" spans="1:6">
      <c r="A34" s="5"/>
      <c r="B34" s="5"/>
      <c r="C34" s="5"/>
      <c r="D34" s="5"/>
      <c r="E34" s="6"/>
      <c r="F34" s="6"/>
    </row>
    <row r="35" spans="1:6" ht="23.25" customHeight="1">
      <c r="A35" s="234" t="s">
        <v>46</v>
      </c>
      <c r="B35" s="234"/>
      <c r="C35" s="234"/>
      <c r="D35" s="234"/>
      <c r="E35" s="234"/>
      <c r="F35" s="26"/>
    </row>
    <row r="36" spans="1:6">
      <c r="A36" s="5"/>
      <c r="B36" s="5"/>
      <c r="C36" s="5"/>
      <c r="D36" s="5"/>
      <c r="E36" s="6"/>
      <c r="F36" s="6"/>
    </row>
    <row r="37" spans="1:6" ht="30.75" customHeight="1">
      <c r="A37" s="233" t="s">
        <v>21</v>
      </c>
      <c r="B37" s="233"/>
      <c r="C37" s="233"/>
      <c r="D37" s="233"/>
      <c r="E37" s="233"/>
      <c r="F37" s="6"/>
    </row>
    <row r="38" spans="1:6">
      <c r="A38" s="117"/>
      <c r="B38" s="117"/>
      <c r="C38" s="117"/>
      <c r="D38" s="117"/>
      <c r="E38" s="117"/>
      <c r="F38" s="6"/>
    </row>
    <row r="39" spans="1:6">
      <c r="A39" s="235" t="s">
        <v>22</v>
      </c>
      <c r="B39" s="235"/>
      <c r="C39" s="235"/>
      <c r="D39" s="235"/>
      <c r="E39" s="235"/>
      <c r="F39" s="6"/>
    </row>
    <row r="40" spans="1:6">
      <c r="A40" s="5" t="s">
        <v>23</v>
      </c>
      <c r="B40" s="5" t="s">
        <v>222</v>
      </c>
      <c r="C40" s="5"/>
      <c r="D40" s="5"/>
      <c r="E40" s="6" t="s">
        <v>25</v>
      </c>
      <c r="F40" s="6"/>
    </row>
    <row r="41" spans="1:6">
      <c r="A41" s="5"/>
      <c r="B41" s="234" t="s">
        <v>223</v>
      </c>
      <c r="C41" s="234"/>
      <c r="D41" s="234"/>
      <c r="E41" s="6" t="s">
        <v>27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28</v>
      </c>
      <c r="B44" s="5" t="s">
        <v>24</v>
      </c>
      <c r="C44" s="5"/>
      <c r="D44" s="5"/>
      <c r="E44" s="6" t="s">
        <v>25</v>
      </c>
      <c r="F44" s="6"/>
    </row>
    <row r="45" spans="1:6">
      <c r="A45" s="5"/>
      <c r="B45" s="232" t="s">
        <v>26</v>
      </c>
      <c r="C45" s="232"/>
      <c r="D45" s="232"/>
      <c r="E45" s="6" t="s">
        <v>27</v>
      </c>
      <c r="F45" s="6"/>
    </row>
    <row r="46" spans="1:6">
      <c r="A46" s="5"/>
      <c r="B46" s="5"/>
      <c r="C46" s="5"/>
      <c r="D46" s="5"/>
      <c r="E46" s="6"/>
      <c r="F46" s="6"/>
    </row>
  </sheetData>
  <mergeCells count="13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9:E39"/>
    <mergeCell ref="B41:D41"/>
    <mergeCell ref="A37:E37"/>
  </mergeCells>
  <pageMargins left="0.24" right="0.21" top="0.24" bottom="0.2" header="0.16" footer="0.1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8"/>
  <sheetViews>
    <sheetView topLeftCell="A17" workbookViewId="0">
      <selection activeCell="D20" sqref="D20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6" max="6" width="7" style="20" bestFit="1" customWidth="1"/>
    <col min="8" max="8" width="9.140625" customWidth="1"/>
  </cols>
  <sheetData>
    <row r="1" spans="1:8" ht="15.75">
      <c r="A1" s="236" t="s">
        <v>0</v>
      </c>
      <c r="B1" s="236"/>
      <c r="C1" s="236"/>
      <c r="D1" s="236"/>
      <c r="E1" s="236"/>
      <c r="F1" s="29"/>
    </row>
    <row r="2" spans="1:8" ht="36" customHeight="1">
      <c r="A2" s="237" t="s">
        <v>1</v>
      </c>
      <c r="B2" s="237"/>
      <c r="C2" s="237"/>
      <c r="D2" s="237"/>
      <c r="E2" s="237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238" t="s">
        <v>143</v>
      </c>
      <c r="E4" s="238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233" t="s">
        <v>164</v>
      </c>
      <c r="B7" s="233"/>
      <c r="C7" s="233"/>
      <c r="D7" s="233"/>
      <c r="E7" s="233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233" t="s">
        <v>39</v>
      </c>
      <c r="B9" s="233"/>
      <c r="C9" s="233"/>
      <c r="D9" s="233"/>
      <c r="E9" s="233"/>
      <c r="F9" s="26"/>
    </row>
    <row r="10" spans="1:8" ht="15.75" thickBot="1">
      <c r="A10" s="5"/>
      <c r="B10" s="5"/>
      <c r="C10" s="5"/>
      <c r="D10" s="5"/>
      <c r="E10" s="6"/>
      <c r="F10" s="6"/>
      <c r="H10">
        <v>377.5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8"/>
    </row>
    <row r="12" spans="1:8" ht="48">
      <c r="A12" s="175" t="s">
        <v>113</v>
      </c>
      <c r="B12" s="12" t="s">
        <v>114</v>
      </c>
      <c r="C12" s="11" t="s">
        <v>8</v>
      </c>
      <c r="D12" s="15">
        <v>0.4</v>
      </c>
      <c r="E12" s="176">
        <f>D12*12*$H$10</f>
        <v>1812.0000000000002</v>
      </c>
      <c r="F12" s="38"/>
    </row>
    <row r="13" spans="1:8" ht="48">
      <c r="A13" s="175" t="s">
        <v>130</v>
      </c>
      <c r="B13" s="12" t="s">
        <v>114</v>
      </c>
      <c r="C13" s="11" t="s">
        <v>8</v>
      </c>
      <c r="D13" s="15">
        <v>0.52</v>
      </c>
      <c r="E13" s="176">
        <f t="shared" ref="E13:E23" si="0">D13*12*$H$10</f>
        <v>2355.6</v>
      </c>
      <c r="F13" s="38"/>
    </row>
    <row r="14" spans="1:8" ht="51">
      <c r="A14" s="14" t="s">
        <v>9</v>
      </c>
      <c r="B14" s="11" t="s">
        <v>107</v>
      </c>
      <c r="C14" s="11" t="s">
        <v>10</v>
      </c>
      <c r="D14" s="12">
        <v>0.79</v>
      </c>
      <c r="E14" s="176">
        <f t="shared" si="0"/>
        <v>3578.7000000000003</v>
      </c>
      <c r="F14" s="39"/>
    </row>
    <row r="15" spans="1:8" ht="38.25">
      <c r="A15" s="14" t="s">
        <v>121</v>
      </c>
      <c r="B15" s="11" t="s">
        <v>107</v>
      </c>
      <c r="C15" s="11" t="s">
        <v>8</v>
      </c>
      <c r="D15" s="12">
        <v>0.6</v>
      </c>
      <c r="E15" s="176">
        <f t="shared" si="0"/>
        <v>2717.9999999999995</v>
      </c>
      <c r="F15" s="39"/>
    </row>
    <row r="16" spans="1:8" ht="51">
      <c r="A16" s="14" t="s">
        <v>11</v>
      </c>
      <c r="B16" s="11" t="s">
        <v>107</v>
      </c>
      <c r="C16" s="11" t="s">
        <v>12</v>
      </c>
      <c r="D16" s="12">
        <v>0.78</v>
      </c>
      <c r="E16" s="176">
        <f t="shared" si="0"/>
        <v>3533.3999999999996</v>
      </c>
      <c r="F16" s="39"/>
      <c r="G16" s="116"/>
    </row>
    <row r="17" spans="1:7" ht="42" customHeight="1">
      <c r="A17" s="14" t="s">
        <v>13</v>
      </c>
      <c r="B17" s="11" t="s">
        <v>107</v>
      </c>
      <c r="C17" s="11" t="s">
        <v>8</v>
      </c>
      <c r="D17" s="11">
        <v>7.97</v>
      </c>
      <c r="E17" s="176">
        <f t="shared" si="0"/>
        <v>36104.1</v>
      </c>
      <c r="F17" s="39"/>
    </row>
    <row r="18" spans="1:7">
      <c r="A18" s="14" t="s">
        <v>29</v>
      </c>
      <c r="B18" s="11" t="s">
        <v>14</v>
      </c>
      <c r="C18" s="11" t="s">
        <v>8</v>
      </c>
      <c r="D18" s="12">
        <v>2.98</v>
      </c>
      <c r="E18" s="176">
        <f t="shared" si="0"/>
        <v>13499.4</v>
      </c>
      <c r="F18" s="39"/>
    </row>
    <row r="19" spans="1:7">
      <c r="A19" s="14" t="s">
        <v>33</v>
      </c>
      <c r="B19" s="11" t="s">
        <v>107</v>
      </c>
      <c r="C19" s="11" t="s">
        <v>8</v>
      </c>
      <c r="D19" s="12">
        <v>0.15</v>
      </c>
      <c r="E19" s="176">
        <f t="shared" si="0"/>
        <v>679.49999999999989</v>
      </c>
      <c r="F19" s="39"/>
      <c r="G19" s="116"/>
    </row>
    <row r="20" spans="1:7" ht="25.5">
      <c r="A20" s="14" t="s">
        <v>15</v>
      </c>
      <c r="B20" s="11" t="s">
        <v>16</v>
      </c>
      <c r="C20" s="11" t="s">
        <v>8</v>
      </c>
      <c r="D20" s="12">
        <v>0.89</v>
      </c>
      <c r="E20" s="176">
        <f t="shared" si="0"/>
        <v>4031.7</v>
      </c>
      <c r="F20" s="39"/>
    </row>
    <row r="21" spans="1:7" ht="25.5">
      <c r="A21" s="14" t="s">
        <v>17</v>
      </c>
      <c r="B21" s="11" t="s">
        <v>16</v>
      </c>
      <c r="C21" s="11" t="s">
        <v>8</v>
      </c>
      <c r="D21" s="15">
        <v>0.5</v>
      </c>
      <c r="E21" s="176">
        <f t="shared" si="0"/>
        <v>2265</v>
      </c>
      <c r="F21" s="39"/>
    </row>
    <row r="22" spans="1:7" ht="25.5">
      <c r="A22" s="14" t="s">
        <v>18</v>
      </c>
      <c r="B22" s="11" t="s">
        <v>16</v>
      </c>
      <c r="C22" s="11" t="s">
        <v>8</v>
      </c>
      <c r="D22" s="11">
        <v>0.32</v>
      </c>
      <c r="E22" s="176">
        <f t="shared" si="0"/>
        <v>1449.6</v>
      </c>
      <c r="F22" s="39"/>
      <c r="G22" s="116"/>
    </row>
    <row r="23" spans="1:7" ht="25.5">
      <c r="A23" s="14" t="s">
        <v>19</v>
      </c>
      <c r="B23" s="11" t="s">
        <v>14</v>
      </c>
      <c r="C23" s="11" t="s">
        <v>8</v>
      </c>
      <c r="D23" s="11">
        <v>1.33</v>
      </c>
      <c r="E23" s="176">
        <f t="shared" si="0"/>
        <v>6024.9000000000005</v>
      </c>
      <c r="F23" s="39"/>
      <c r="G23" s="116"/>
    </row>
    <row r="24" spans="1:7" ht="25.5">
      <c r="A24" s="21" t="s">
        <v>136</v>
      </c>
      <c r="B24" s="22"/>
      <c r="C24" s="22" t="s">
        <v>126</v>
      </c>
      <c r="D24" s="22"/>
      <c r="E24" s="185">
        <v>3600</v>
      </c>
      <c r="F24" s="39"/>
      <c r="G24" s="116"/>
    </row>
    <row r="25" spans="1:7" ht="25.5">
      <c r="A25" s="21" t="s">
        <v>297</v>
      </c>
      <c r="B25" s="22"/>
      <c r="C25" s="11" t="s">
        <v>126</v>
      </c>
      <c r="D25" s="22"/>
      <c r="E25" s="185">
        <v>5391</v>
      </c>
      <c r="F25" s="39"/>
      <c r="G25" s="116"/>
    </row>
    <row r="26" spans="1:7" ht="27.75" customHeight="1">
      <c r="A26" s="21" t="s">
        <v>379</v>
      </c>
      <c r="B26" s="22"/>
      <c r="C26" s="11" t="s">
        <v>126</v>
      </c>
      <c r="D26" s="22"/>
      <c r="E26" s="141">
        <v>3477</v>
      </c>
      <c r="F26" s="39"/>
    </row>
    <row r="27" spans="1:7" ht="19.5" thickBot="1">
      <c r="A27" s="16" t="s">
        <v>32</v>
      </c>
      <c r="B27" s="17"/>
      <c r="C27" s="17"/>
      <c r="D27" s="18"/>
      <c r="E27" s="115">
        <f>SUM(E12:E26)</f>
        <v>90519.900000000009</v>
      </c>
      <c r="F27" s="40"/>
      <c r="G27" s="116"/>
    </row>
    <row r="28" spans="1:7">
      <c r="A28" s="5"/>
      <c r="B28" s="5"/>
      <c r="C28" s="5"/>
      <c r="D28" s="5"/>
      <c r="E28" s="6"/>
      <c r="F28" s="6"/>
    </row>
    <row r="29" spans="1:7" ht="33" customHeight="1">
      <c r="A29" s="233" t="s">
        <v>305</v>
      </c>
      <c r="B29" s="233"/>
      <c r="C29" s="233"/>
      <c r="D29" s="233"/>
      <c r="E29" s="233"/>
      <c r="F29" s="26"/>
    </row>
    <row r="30" spans="1:7">
      <c r="A30" s="138"/>
      <c r="B30" s="138"/>
      <c r="C30" s="138"/>
      <c r="D30" s="138"/>
      <c r="E30" s="139"/>
      <c r="F30" s="6"/>
    </row>
    <row r="31" spans="1:7" ht="45.75" customHeight="1">
      <c r="A31" s="233" t="s">
        <v>166</v>
      </c>
      <c r="B31" s="233"/>
      <c r="C31" s="233"/>
      <c r="D31" s="233"/>
      <c r="E31" s="233"/>
      <c r="F31" s="26"/>
    </row>
    <row r="32" spans="1:7">
      <c r="A32" s="140"/>
      <c r="B32" s="140"/>
      <c r="C32" s="140"/>
      <c r="D32" s="140"/>
      <c r="E32" s="140"/>
      <c r="F32" s="6"/>
    </row>
    <row r="33" spans="1:6" ht="33" customHeight="1">
      <c r="A33" s="233" t="s">
        <v>99</v>
      </c>
      <c r="B33" s="233"/>
      <c r="C33" s="233"/>
      <c r="D33" s="233"/>
      <c r="E33" s="233"/>
      <c r="F33" s="27"/>
    </row>
    <row r="34" spans="1:6">
      <c r="A34" s="5"/>
      <c r="B34" s="5"/>
      <c r="C34" s="5"/>
      <c r="D34" s="5"/>
      <c r="E34" s="6"/>
      <c r="F34" s="6"/>
    </row>
    <row r="35" spans="1:6" ht="19.5" customHeight="1">
      <c r="A35" s="234" t="s">
        <v>46</v>
      </c>
      <c r="B35" s="234"/>
      <c r="C35" s="234"/>
      <c r="D35" s="234"/>
      <c r="E35" s="234"/>
      <c r="F35" s="26"/>
    </row>
    <row r="36" spans="1:6" ht="28.5" customHeight="1">
      <c r="A36" s="5"/>
      <c r="B36" s="5"/>
      <c r="C36" s="5"/>
      <c r="D36" s="5"/>
      <c r="E36" s="6"/>
      <c r="F36" s="117"/>
    </row>
    <row r="37" spans="1:6" ht="28.5" customHeight="1">
      <c r="A37" s="233" t="s">
        <v>21</v>
      </c>
      <c r="B37" s="233"/>
      <c r="C37" s="233"/>
      <c r="D37" s="233"/>
      <c r="E37" s="233"/>
      <c r="F37" s="117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235" t="s">
        <v>22</v>
      </c>
      <c r="B40" s="235"/>
      <c r="C40" s="235"/>
      <c r="D40" s="235"/>
      <c r="E40" s="235"/>
      <c r="F40" s="28"/>
    </row>
    <row r="41" spans="1:6">
      <c r="A41" s="5"/>
      <c r="B41" s="5"/>
      <c r="C41" s="5"/>
      <c r="D41" s="5"/>
      <c r="E41" s="6"/>
      <c r="F41" s="6"/>
    </row>
    <row r="42" spans="1:6">
      <c r="A42" s="5" t="s">
        <v>23</v>
      </c>
      <c r="B42" s="5" t="s">
        <v>222</v>
      </c>
      <c r="C42" s="5"/>
      <c r="D42" s="5"/>
      <c r="E42" s="6" t="s">
        <v>25</v>
      </c>
      <c r="F42" s="6"/>
    </row>
    <row r="43" spans="1:6">
      <c r="A43" s="5"/>
      <c r="B43" s="234" t="s">
        <v>223</v>
      </c>
      <c r="C43" s="234"/>
      <c r="D43" s="234"/>
      <c r="E43" s="6" t="s">
        <v>27</v>
      </c>
      <c r="F43" s="6"/>
    </row>
    <row r="44" spans="1:6">
      <c r="A44" s="5"/>
      <c r="B44" s="5"/>
      <c r="C44" s="5"/>
      <c r="D44" s="5"/>
      <c r="E44" s="6"/>
      <c r="F44" s="6"/>
    </row>
    <row r="45" spans="1:6">
      <c r="A45" s="5"/>
      <c r="B45" s="5"/>
      <c r="C45" s="5"/>
      <c r="D45" s="5"/>
      <c r="E45" s="6"/>
      <c r="F45" s="6"/>
    </row>
    <row r="46" spans="1:6">
      <c r="A46" s="5" t="s">
        <v>28</v>
      </c>
      <c r="B46" s="5" t="s">
        <v>24</v>
      </c>
      <c r="C46" s="5"/>
      <c r="D46" s="5"/>
      <c r="E46" s="6" t="s">
        <v>25</v>
      </c>
      <c r="F46" s="6"/>
    </row>
    <row r="47" spans="1:6">
      <c r="A47" s="5"/>
      <c r="B47" s="232" t="s">
        <v>26</v>
      </c>
      <c r="C47" s="232"/>
      <c r="D47" s="232"/>
      <c r="E47" s="6" t="s">
        <v>27</v>
      </c>
      <c r="F47" s="6"/>
    </row>
    <row r="48" spans="1:6">
      <c r="A48" s="5"/>
      <c r="B48" s="5"/>
      <c r="C48" s="5"/>
      <c r="D48" s="5"/>
      <c r="E48" s="6"/>
      <c r="F48" s="6"/>
    </row>
  </sheetData>
  <mergeCells count="13">
    <mergeCell ref="B47:D47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40:E40"/>
    <mergeCell ref="B43:D43"/>
    <mergeCell ref="A37:E37"/>
  </mergeCells>
  <pageMargins left="0.24" right="0.21" top="0.4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72</vt:i4>
      </vt:variant>
    </vt:vector>
  </HeadingPairs>
  <TitlesOfParts>
    <vt:vector size="72" baseType="lpstr">
      <vt:lpstr>Биол 2-1</vt:lpstr>
      <vt:lpstr>Биол4-1</vt:lpstr>
      <vt:lpstr>Биол 10-1</vt:lpstr>
      <vt:lpstr>готв2-6</vt:lpstr>
      <vt:lpstr>готв4</vt:lpstr>
      <vt:lpstr>готв5</vt:lpstr>
      <vt:lpstr>готв6</vt:lpstr>
      <vt:lpstr>готв7</vt:lpstr>
      <vt:lpstr>готв 8</vt:lpstr>
      <vt:lpstr>готв 9</vt:lpstr>
      <vt:lpstr>готв 11</vt:lpstr>
      <vt:lpstr>готв 13</vt:lpstr>
      <vt:lpstr>готв 15</vt:lpstr>
      <vt:lpstr>гвард8</vt:lpstr>
      <vt:lpstr>гвард16</vt:lpstr>
      <vt:lpstr>дзержин 27</vt:lpstr>
      <vt:lpstr>дзержин 27Б</vt:lpstr>
      <vt:lpstr>добр4</vt:lpstr>
      <vt:lpstr>добр20</vt:lpstr>
      <vt:lpstr>комсомоль1</vt:lpstr>
      <vt:lpstr>комсомоль3а</vt:lpstr>
      <vt:lpstr>комсомоль4а</vt:lpstr>
      <vt:lpstr>комсомоль4б</vt:lpstr>
      <vt:lpstr>комсомоль5</vt:lpstr>
      <vt:lpstr>коопер1</vt:lpstr>
      <vt:lpstr>коопер2</vt:lpstr>
      <vt:lpstr>коопер5</vt:lpstr>
      <vt:lpstr>коопер6</vt:lpstr>
      <vt:lpstr>коопер7</vt:lpstr>
      <vt:lpstr>коопер8</vt:lpstr>
      <vt:lpstr>коопер11</vt:lpstr>
      <vt:lpstr>коопер12</vt:lpstr>
      <vt:lpstr>ленинград 2</vt:lpstr>
      <vt:lpstr>ленинград 4</vt:lpstr>
      <vt:lpstr>ленинград 9</vt:lpstr>
      <vt:lpstr>ленинград 10</vt:lpstr>
      <vt:lpstr>ленинград 15</vt:lpstr>
      <vt:lpstr>ленинград17</vt:lpstr>
      <vt:lpstr>ленинград18</vt:lpstr>
      <vt:lpstr>ленинград19</vt:lpstr>
      <vt:lpstr>ленинград21</vt:lpstr>
      <vt:lpstr>ленинград28</vt:lpstr>
      <vt:lpstr>ленинград29</vt:lpstr>
      <vt:lpstr>литейный 1</vt:lpstr>
      <vt:lpstr>литейный 5</vt:lpstr>
      <vt:lpstr>литейный 7</vt:lpstr>
      <vt:lpstr>литейный 9</vt:lpstr>
      <vt:lpstr>литейный 11</vt:lpstr>
      <vt:lpstr>литейный 13</vt:lpstr>
      <vt:lpstr>металл 1</vt:lpstr>
      <vt:lpstr>металл 2</vt:lpstr>
      <vt:lpstr>металл 3</vt:lpstr>
      <vt:lpstr>металл 6</vt:lpstr>
      <vt:lpstr>металл 7</vt:lpstr>
      <vt:lpstr>металл 9</vt:lpstr>
      <vt:lpstr>московская45</vt:lpstr>
      <vt:lpstr>московская47</vt:lpstr>
      <vt:lpstr>московская49</vt:lpstr>
      <vt:lpstr>московская51</vt:lpstr>
      <vt:lpstr>московская53</vt:lpstr>
      <vt:lpstr>московская55</vt:lpstr>
      <vt:lpstr>надежденский 1-1</vt:lpstr>
      <vt:lpstr>надежденский 1-2</vt:lpstr>
      <vt:lpstr>надежденский 1-4</vt:lpstr>
      <vt:lpstr>надежденский 3-2</vt:lpstr>
      <vt:lpstr>объездная7</vt:lpstr>
      <vt:lpstr>туапсинская 10</vt:lpstr>
      <vt:lpstr>фабричный2</vt:lpstr>
      <vt:lpstr>фабричный3</vt:lpstr>
      <vt:lpstr>чкалова 2</vt:lpstr>
      <vt:lpstr>чкалова 33</vt:lpstr>
      <vt:lpstr>чкалова 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Пользователь Windows</cp:lastModifiedBy>
  <cp:lastPrinted>2021-03-22T10:55:53Z</cp:lastPrinted>
  <dcterms:created xsi:type="dcterms:W3CDTF">2016-05-13T06:17:06Z</dcterms:created>
  <dcterms:modified xsi:type="dcterms:W3CDTF">2021-03-23T12:04:00Z</dcterms:modified>
</cp:coreProperties>
</file>